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7055" windowHeight="10830" tabRatio="725" activeTab="2"/>
  </bookViews>
  <sheets>
    <sheet name="CO2_CN_method.wke" sheetId="1" r:id="rId1"/>
    <sheet name="N2_CN_method.wke" sheetId="2" r:id="rId2"/>
    <sheet name="CNS_sample_calibrations (blank)" sheetId="6" r:id="rId3"/>
    <sheet name="CNS_sample_calibrations (filled" sheetId="5" state="hidden" r:id="rId4"/>
    <sheet name="d13C_with blank corrections" sheetId="3" state="hidden" r:id="rId5"/>
    <sheet name="d15N_with blank corrections" sheetId="4" state="hidden" r:id="rId6"/>
  </sheets>
  <definedNames>
    <definedName name="_xlnm._FilterDatabase" localSheetId="0" hidden="1">CO2_CN_method.wke!$A$1:$U$86</definedName>
    <definedName name="_xlnm._FilterDatabase" localSheetId="1" hidden="1">N2_CN_method.wke!$A$1:$S$85</definedName>
    <definedName name="CO2_CN_method.wke">CO2_CN_method.wke!$A$1:$U$86</definedName>
    <definedName name="N2_CN_method.wke">N2_CN_method.wke!$A$1:$S$85</definedName>
  </definedNames>
  <calcPr calcId="124519"/>
</workbook>
</file>

<file path=xl/calcChain.xml><?xml version="1.0" encoding="utf-8"?>
<calcChain xmlns="http://schemas.openxmlformats.org/spreadsheetml/2006/main">
  <c r="Q10" i="6"/>
  <c r="C23"/>
  <c r="Q11" s="1"/>
  <c r="D23"/>
  <c r="E23"/>
  <c r="E26" s="1"/>
  <c r="G23"/>
  <c r="Q16" s="1"/>
  <c r="H23"/>
  <c r="I23"/>
  <c r="K23"/>
  <c r="K26" s="1"/>
  <c r="L23"/>
  <c r="L26" s="1"/>
  <c r="M23"/>
  <c r="C24"/>
  <c r="D24"/>
  <c r="E24"/>
  <c r="G24"/>
  <c r="H24"/>
  <c r="I24"/>
  <c r="K24"/>
  <c r="L24"/>
  <c r="M24"/>
  <c r="C26"/>
  <c r="D26"/>
  <c r="H26"/>
  <c r="I26"/>
  <c r="M26"/>
  <c r="C37"/>
  <c r="F44" s="1"/>
  <c r="J44" s="1"/>
  <c r="D37"/>
  <c r="G37"/>
  <c r="H37"/>
  <c r="AD67" s="1"/>
  <c r="K37"/>
  <c r="Q42" s="1"/>
  <c r="L37"/>
  <c r="C38"/>
  <c r="D38"/>
  <c r="G38"/>
  <c r="H38"/>
  <c r="K38"/>
  <c r="L38"/>
  <c r="F42"/>
  <c r="G42"/>
  <c r="H42"/>
  <c r="I42"/>
  <c r="K42" s="1"/>
  <c r="J42"/>
  <c r="R42"/>
  <c r="G43"/>
  <c r="H43"/>
  <c r="I43"/>
  <c r="K43" s="1"/>
  <c r="Q43"/>
  <c r="S43" s="1"/>
  <c r="R43"/>
  <c r="G44"/>
  <c r="K44" s="1"/>
  <c r="H44"/>
  <c r="I44"/>
  <c r="Q44"/>
  <c r="S44" s="1"/>
  <c r="R44"/>
  <c r="F45"/>
  <c r="G45"/>
  <c r="H45"/>
  <c r="I45"/>
  <c r="J45"/>
  <c r="K45"/>
  <c r="Q45"/>
  <c r="R45"/>
  <c r="S45"/>
  <c r="F46"/>
  <c r="G46"/>
  <c r="H46"/>
  <c r="I46"/>
  <c r="K46" s="1"/>
  <c r="J46"/>
  <c r="R46"/>
  <c r="F47"/>
  <c r="G47"/>
  <c r="H47"/>
  <c r="J47" s="1"/>
  <c r="I47"/>
  <c r="K47" s="1"/>
  <c r="Q47"/>
  <c r="S47" s="1"/>
  <c r="R47"/>
  <c r="G48"/>
  <c r="K48" s="1"/>
  <c r="H48"/>
  <c r="I48"/>
  <c r="Q48"/>
  <c r="S48" s="1"/>
  <c r="R48"/>
  <c r="F49"/>
  <c r="J49" s="1"/>
  <c r="G49"/>
  <c r="H49"/>
  <c r="I49"/>
  <c r="K49"/>
  <c r="Q49"/>
  <c r="R49"/>
  <c r="S49"/>
  <c r="F50"/>
  <c r="G50"/>
  <c r="H50"/>
  <c r="I50"/>
  <c r="K50" s="1"/>
  <c r="J50"/>
  <c r="R50"/>
  <c r="F51"/>
  <c r="G51"/>
  <c r="H51"/>
  <c r="J51" s="1"/>
  <c r="I51"/>
  <c r="K51" s="1"/>
  <c r="Q51"/>
  <c r="S51" s="1"/>
  <c r="R51"/>
  <c r="K57"/>
  <c r="R67"/>
  <c r="S67"/>
  <c r="T67"/>
  <c r="AC67"/>
  <c r="AE67"/>
  <c r="R68"/>
  <c r="S68"/>
  <c r="AC68"/>
  <c r="AD68"/>
  <c r="AE68"/>
  <c r="R69"/>
  <c r="S69"/>
  <c r="T69"/>
  <c r="AC69"/>
  <c r="AE69"/>
  <c r="R70"/>
  <c r="S70"/>
  <c r="T70"/>
  <c r="AC70"/>
  <c r="AE70"/>
  <c r="R71"/>
  <c r="S71"/>
  <c r="T71"/>
  <c r="AC71"/>
  <c r="AE71"/>
  <c r="S42" l="1"/>
  <c r="AF70"/>
  <c r="K69"/>
  <c r="N69" s="1"/>
  <c r="K54"/>
  <c r="K53"/>
  <c r="K68"/>
  <c r="N68" s="1"/>
  <c r="Q20"/>
  <c r="AF71"/>
  <c r="AF67"/>
  <c r="K56"/>
  <c r="V71" s="1"/>
  <c r="Y71" s="1"/>
  <c r="Q21"/>
  <c r="F43"/>
  <c r="J57" s="1"/>
  <c r="Q15"/>
  <c r="K70"/>
  <c r="N70" s="1"/>
  <c r="AD69"/>
  <c r="K71"/>
  <c r="N71" s="1"/>
  <c r="AD70"/>
  <c r="AF68"/>
  <c r="K67"/>
  <c r="N67" s="1"/>
  <c r="AD71"/>
  <c r="AF69"/>
  <c r="T68"/>
  <c r="Q50"/>
  <c r="S50" s="1"/>
  <c r="F48"/>
  <c r="J48" s="1"/>
  <c r="Q46"/>
  <c r="S46" s="1"/>
  <c r="G26"/>
  <c r="L67" l="1"/>
  <c r="O67" s="1"/>
  <c r="AG68"/>
  <c r="L71"/>
  <c r="O71" s="1"/>
  <c r="AG67"/>
  <c r="L70"/>
  <c r="O70" s="1"/>
  <c r="AG70"/>
  <c r="AG71"/>
  <c r="L68"/>
  <c r="O68" s="1"/>
  <c r="L69"/>
  <c r="O69" s="1"/>
  <c r="AG69"/>
  <c r="S53"/>
  <c r="S54"/>
  <c r="S56"/>
  <c r="V67"/>
  <c r="Y67" s="1"/>
  <c r="V68"/>
  <c r="Y68" s="1"/>
  <c r="AK69"/>
  <c r="AN69" s="1"/>
  <c r="AK68"/>
  <c r="AN68" s="1"/>
  <c r="AK71"/>
  <c r="AN71" s="1"/>
  <c r="AK67"/>
  <c r="AN67" s="1"/>
  <c r="AK70"/>
  <c r="AN70" s="1"/>
  <c r="J56"/>
  <c r="U71" s="1"/>
  <c r="J43"/>
  <c r="V70"/>
  <c r="Y70" s="1"/>
  <c r="V69"/>
  <c r="Y69" s="1"/>
  <c r="S57"/>
  <c r="AH67"/>
  <c r="M70"/>
  <c r="P70" s="1"/>
  <c r="AH71"/>
  <c r="M69"/>
  <c r="P69" s="1"/>
  <c r="AH70"/>
  <c r="AH69"/>
  <c r="M67"/>
  <c r="P67" s="1"/>
  <c r="AH68"/>
  <c r="M68"/>
  <c r="P68" s="1"/>
  <c r="M71"/>
  <c r="P71" s="1"/>
  <c r="K55"/>
  <c r="X71" l="1"/>
  <c r="AA71"/>
  <c r="W70"/>
  <c r="Z70" s="1"/>
  <c r="W67"/>
  <c r="Z67" s="1"/>
  <c r="W71"/>
  <c r="Z71" s="1"/>
  <c r="W69"/>
  <c r="Z69" s="1"/>
  <c r="J54"/>
  <c r="J53"/>
  <c r="AL67"/>
  <c r="AO67" s="1"/>
  <c r="AL71"/>
  <c r="AO71" s="1"/>
  <c r="AL69"/>
  <c r="AO69" s="1"/>
  <c r="AL70"/>
  <c r="AO70" s="1"/>
  <c r="U68"/>
  <c r="W68"/>
  <c r="Z68" s="1"/>
  <c r="U67"/>
  <c r="U70"/>
  <c r="S55"/>
  <c r="U69"/>
  <c r="AL68"/>
  <c r="AO68" s="1"/>
  <c r="AA69" l="1"/>
  <c r="X69"/>
  <c r="X70"/>
  <c r="AA70"/>
  <c r="X68"/>
  <c r="AA68"/>
  <c r="X67"/>
  <c r="AA67"/>
  <c r="J55"/>
  <c r="AJ70"/>
  <c r="AJ69"/>
  <c r="AJ71"/>
  <c r="AJ67"/>
  <c r="AJ68"/>
  <c r="AP68" l="1"/>
  <c r="AM68"/>
  <c r="AP70"/>
  <c r="AM70"/>
  <c r="AM69"/>
  <c r="AP69"/>
  <c r="AM67"/>
  <c r="AP67"/>
  <c r="AM71"/>
  <c r="AP71"/>
  <c r="R51" i="5" l="1"/>
  <c r="R50"/>
  <c r="R49"/>
  <c r="I49"/>
  <c r="H49"/>
  <c r="G49"/>
  <c r="R48"/>
  <c r="I48"/>
  <c r="H48"/>
  <c r="G48"/>
  <c r="R47"/>
  <c r="I47"/>
  <c r="H47"/>
  <c r="R46"/>
  <c r="I46"/>
  <c r="H46"/>
  <c r="R45"/>
  <c r="I45"/>
  <c r="H45"/>
  <c r="G45"/>
  <c r="R44"/>
  <c r="I44"/>
  <c r="H44"/>
  <c r="G44"/>
  <c r="R43"/>
  <c r="I43"/>
  <c r="H43"/>
  <c r="R42"/>
  <c r="I42"/>
  <c r="H42"/>
  <c r="L38"/>
  <c r="K38"/>
  <c r="H38"/>
  <c r="G38"/>
  <c r="D38"/>
  <c r="C38"/>
  <c r="L37"/>
  <c r="K37"/>
  <c r="T91"/>
  <c r="H37"/>
  <c r="G37"/>
  <c r="D37"/>
  <c r="C37"/>
  <c r="AC91"/>
  <c r="M26"/>
  <c r="I26"/>
  <c r="M24"/>
  <c r="L24"/>
  <c r="K24"/>
  <c r="I24"/>
  <c r="H24"/>
  <c r="G24"/>
  <c r="E24"/>
  <c r="D24"/>
  <c r="C24"/>
  <c r="M23"/>
  <c r="L23"/>
  <c r="L26"/>
  <c r="K23"/>
  <c r="K26"/>
  <c r="I23"/>
  <c r="H23"/>
  <c r="H26"/>
  <c r="G23"/>
  <c r="E23"/>
  <c r="E26"/>
  <c r="D23"/>
  <c r="D26"/>
  <c r="C23"/>
  <c r="C26"/>
  <c r="Q21"/>
  <c r="Q20"/>
  <c r="Q10"/>
  <c r="I55" i="4"/>
  <c r="I54"/>
  <c r="I53"/>
  <c r="I52"/>
  <c r="I51"/>
  <c r="I50"/>
  <c r="I49"/>
  <c r="I48"/>
  <c r="I47"/>
  <c r="I46"/>
  <c r="I45"/>
  <c r="I44"/>
  <c r="I43"/>
  <c r="D36"/>
  <c r="C36"/>
  <c r="D35"/>
  <c r="C35"/>
  <c r="D24"/>
  <c r="C24"/>
  <c r="D23"/>
  <c r="D26"/>
  <c r="C23"/>
  <c r="G8"/>
  <c r="D36" i="3"/>
  <c r="C36"/>
  <c r="D35"/>
  <c r="C35"/>
  <c r="D24"/>
  <c r="C24"/>
  <c r="D23"/>
  <c r="D26"/>
  <c r="C23"/>
  <c r="C26"/>
  <c r="G8"/>
  <c r="F110" i="4"/>
  <c r="G110"/>
  <c r="F109"/>
  <c r="G109"/>
  <c r="F108"/>
  <c r="G108"/>
  <c r="F107"/>
  <c r="G107"/>
  <c r="F106"/>
  <c r="G106"/>
  <c r="F105"/>
  <c r="G105"/>
  <c r="F104"/>
  <c r="G104"/>
  <c r="F103"/>
  <c r="G103"/>
  <c r="F102"/>
  <c r="G102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F87"/>
  <c r="G87"/>
  <c r="F86"/>
  <c r="G86"/>
  <c r="F85"/>
  <c r="G85"/>
  <c r="F84"/>
  <c r="G84"/>
  <c r="F83"/>
  <c r="G83"/>
  <c r="F82"/>
  <c r="G82"/>
  <c r="F81"/>
  <c r="G81"/>
  <c r="F80"/>
  <c r="G80"/>
  <c r="F79"/>
  <c r="G79"/>
  <c r="F78"/>
  <c r="G78"/>
  <c r="F77"/>
  <c r="G77"/>
  <c r="F76"/>
  <c r="G76"/>
  <c r="F75"/>
  <c r="G75"/>
  <c r="F74"/>
  <c r="G74"/>
  <c r="F73"/>
  <c r="G73"/>
  <c r="F72"/>
  <c r="G72"/>
  <c r="F71"/>
  <c r="G71"/>
  <c r="F70"/>
  <c r="G70"/>
  <c r="F69"/>
  <c r="G69"/>
  <c r="F68"/>
  <c r="G68"/>
  <c r="F67"/>
  <c r="G67"/>
  <c r="F66"/>
  <c r="G66"/>
  <c r="F65"/>
  <c r="G65"/>
  <c r="F64"/>
  <c r="G64"/>
  <c r="F63"/>
  <c r="G63"/>
  <c r="F62"/>
  <c r="G62"/>
  <c r="F61"/>
  <c r="G61"/>
  <c r="F60"/>
  <c r="G60"/>
  <c r="F59"/>
  <c r="G59"/>
  <c r="F58"/>
  <c r="G58"/>
  <c r="F57"/>
  <c r="G57"/>
  <c r="F56"/>
  <c r="G56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46"/>
  <c r="G46"/>
  <c r="F45"/>
  <c r="G45"/>
  <c r="F44"/>
  <c r="G44"/>
  <c r="F43"/>
  <c r="G43"/>
  <c r="J55"/>
  <c r="J54"/>
  <c r="J53"/>
  <c r="J52"/>
  <c r="J51"/>
  <c r="J50"/>
  <c r="J49"/>
  <c r="J48"/>
  <c r="J47"/>
  <c r="J46"/>
  <c r="J45"/>
  <c r="J44"/>
  <c r="J43"/>
  <c r="C26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G9"/>
  <c r="G9" i="3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K48" i="5"/>
  <c r="K49"/>
  <c r="Q15"/>
  <c r="Q11"/>
  <c r="K44"/>
  <c r="K45"/>
  <c r="AF91"/>
  <c r="AD149"/>
  <c r="S147"/>
  <c r="AD145"/>
  <c r="S143"/>
  <c r="AD141"/>
  <c r="S139"/>
  <c r="AD137"/>
  <c r="S135"/>
  <c r="AD133"/>
  <c r="S131"/>
  <c r="S148"/>
  <c r="AD146"/>
  <c r="S144"/>
  <c r="AD142"/>
  <c r="S140"/>
  <c r="AD138"/>
  <c r="S136"/>
  <c r="AD134"/>
  <c r="S132"/>
  <c r="AD130"/>
  <c r="S128"/>
  <c r="AD126"/>
  <c r="S124"/>
  <c r="AD122"/>
  <c r="S120"/>
  <c r="AD118"/>
  <c r="S116"/>
  <c r="S149"/>
  <c r="AD147"/>
  <c r="S145"/>
  <c r="AD143"/>
  <c r="S141"/>
  <c r="AD139"/>
  <c r="S137"/>
  <c r="AD135"/>
  <c r="S133"/>
  <c r="AD131"/>
  <c r="S129"/>
  <c r="AD127"/>
  <c r="S125"/>
  <c r="AD123"/>
  <c r="S121"/>
  <c r="AD119"/>
  <c r="S117"/>
  <c r="AD115"/>
  <c r="S142"/>
  <c r="AD140"/>
  <c r="AD128"/>
  <c r="S122"/>
  <c r="AD120"/>
  <c r="AD114"/>
  <c r="S112"/>
  <c r="AD110"/>
  <c r="S108"/>
  <c r="AD106"/>
  <c r="S104"/>
  <c r="AD102"/>
  <c r="S100"/>
  <c r="AD98"/>
  <c r="S96"/>
  <c r="AD94"/>
  <c r="S92"/>
  <c r="S146"/>
  <c r="AD144"/>
  <c r="S130"/>
  <c r="S127"/>
  <c r="AD125"/>
  <c r="S119"/>
  <c r="AD117"/>
  <c r="S113"/>
  <c r="AD111"/>
  <c r="S109"/>
  <c r="AD107"/>
  <c r="S105"/>
  <c r="AD103"/>
  <c r="S101"/>
  <c r="AD99"/>
  <c r="S97"/>
  <c r="AD95"/>
  <c r="S93"/>
  <c r="AD148"/>
  <c r="S134"/>
  <c r="AD132"/>
  <c r="S126"/>
  <c r="AD124"/>
  <c r="S118"/>
  <c r="AD116"/>
  <c r="S114"/>
  <c r="AD112"/>
  <c r="S110"/>
  <c r="AD108"/>
  <c r="S106"/>
  <c r="AD104"/>
  <c r="S102"/>
  <c r="AD100"/>
  <c r="S98"/>
  <c r="AD96"/>
  <c r="S94"/>
  <c r="S138"/>
  <c r="AD136"/>
  <c r="AD129"/>
  <c r="S123"/>
  <c r="AD121"/>
  <c r="S115"/>
  <c r="AD113"/>
  <c r="S111"/>
  <c r="AD109"/>
  <c r="S107"/>
  <c r="AD105"/>
  <c r="S103"/>
  <c r="AD101"/>
  <c r="S99"/>
  <c r="AD97"/>
  <c r="S95"/>
  <c r="AD93"/>
  <c r="Q16"/>
  <c r="L145"/>
  <c r="O145"/>
  <c r="G26"/>
  <c r="Q42"/>
  <c r="G43"/>
  <c r="K43"/>
  <c r="F44"/>
  <c r="J44"/>
  <c r="Q46"/>
  <c r="S46"/>
  <c r="G47"/>
  <c r="K47"/>
  <c r="F48"/>
  <c r="J48"/>
  <c r="Q50"/>
  <c r="S50"/>
  <c r="AD67"/>
  <c r="K68"/>
  <c r="N68"/>
  <c r="T68"/>
  <c r="AC68"/>
  <c r="S69"/>
  <c r="M70"/>
  <c r="P70"/>
  <c r="R70"/>
  <c r="AE70"/>
  <c r="AD71"/>
  <c r="K72"/>
  <c r="N72"/>
  <c r="T72"/>
  <c r="AC72"/>
  <c r="S73"/>
  <c r="M74"/>
  <c r="P74"/>
  <c r="R74"/>
  <c r="AE74"/>
  <c r="AD75"/>
  <c r="K76"/>
  <c r="N76"/>
  <c r="T76"/>
  <c r="AC76"/>
  <c r="S77"/>
  <c r="M78"/>
  <c r="P78"/>
  <c r="R78"/>
  <c r="AE78"/>
  <c r="AD79"/>
  <c r="K80"/>
  <c r="N80"/>
  <c r="T80"/>
  <c r="AC80"/>
  <c r="S81"/>
  <c r="M82"/>
  <c r="P82"/>
  <c r="R82"/>
  <c r="AE82"/>
  <c r="AD83"/>
  <c r="K84"/>
  <c r="N84"/>
  <c r="T84"/>
  <c r="AC84"/>
  <c r="S85"/>
  <c r="M86"/>
  <c r="P86"/>
  <c r="R86"/>
  <c r="AE86"/>
  <c r="AD87"/>
  <c r="K88"/>
  <c r="N88"/>
  <c r="T88"/>
  <c r="AC88"/>
  <c r="S89"/>
  <c r="M90"/>
  <c r="P90"/>
  <c r="R90"/>
  <c r="AE90"/>
  <c r="AD91"/>
  <c r="T92"/>
  <c r="AD92"/>
  <c r="AG92"/>
  <c r="G42"/>
  <c r="F43"/>
  <c r="J43"/>
  <c r="Q45"/>
  <c r="S45"/>
  <c r="G46"/>
  <c r="K46"/>
  <c r="F47"/>
  <c r="J47"/>
  <c r="Q49"/>
  <c r="S49"/>
  <c r="K67"/>
  <c r="N67"/>
  <c r="T67"/>
  <c r="AC67"/>
  <c r="S68"/>
  <c r="AF68"/>
  <c r="M69"/>
  <c r="P69"/>
  <c r="R69"/>
  <c r="AE69"/>
  <c r="AD70"/>
  <c r="AH70"/>
  <c r="K71"/>
  <c r="N71"/>
  <c r="T71"/>
  <c r="AC71"/>
  <c r="S72"/>
  <c r="AF72"/>
  <c r="M73"/>
  <c r="P73"/>
  <c r="R73"/>
  <c r="AE73"/>
  <c r="AD74"/>
  <c r="AH74"/>
  <c r="K75"/>
  <c r="N75"/>
  <c r="T75"/>
  <c r="AC75"/>
  <c r="S76"/>
  <c r="AF76"/>
  <c r="M77"/>
  <c r="P77"/>
  <c r="R77"/>
  <c r="AE77"/>
  <c r="AD78"/>
  <c r="AH78"/>
  <c r="K79"/>
  <c r="N79"/>
  <c r="T79"/>
  <c r="AC79"/>
  <c r="S80"/>
  <c r="AF80"/>
  <c r="M81"/>
  <c r="P81"/>
  <c r="R81"/>
  <c r="AE81"/>
  <c r="AD82"/>
  <c r="AH82"/>
  <c r="K83"/>
  <c r="N83"/>
  <c r="T83"/>
  <c r="AC83"/>
  <c r="S84"/>
  <c r="AF84"/>
  <c r="M85"/>
  <c r="P85"/>
  <c r="R85"/>
  <c r="AE85"/>
  <c r="AD86"/>
  <c r="AH86"/>
  <c r="K87"/>
  <c r="N87"/>
  <c r="T87"/>
  <c r="AC87"/>
  <c r="S88"/>
  <c r="AF88"/>
  <c r="M89"/>
  <c r="P89"/>
  <c r="R89"/>
  <c r="AE89"/>
  <c r="AH89"/>
  <c r="AD90"/>
  <c r="AG90"/>
  <c r="AH90"/>
  <c r="K91"/>
  <c r="N91"/>
  <c r="K92"/>
  <c r="N92"/>
  <c r="R148"/>
  <c r="AC146"/>
  <c r="R144"/>
  <c r="AC142"/>
  <c r="R140"/>
  <c r="AC138"/>
  <c r="R136"/>
  <c r="AC134"/>
  <c r="R132"/>
  <c r="AC130"/>
  <c r="R149"/>
  <c r="AC147"/>
  <c r="R145"/>
  <c r="AC143"/>
  <c r="R141"/>
  <c r="AC139"/>
  <c r="R137"/>
  <c r="AC135"/>
  <c r="R133"/>
  <c r="AC131"/>
  <c r="R129"/>
  <c r="AC127"/>
  <c r="R125"/>
  <c r="AC123"/>
  <c r="R121"/>
  <c r="AC119"/>
  <c r="R117"/>
  <c r="AC115"/>
  <c r="AC148"/>
  <c r="R146"/>
  <c r="AC144"/>
  <c r="R142"/>
  <c r="AC140"/>
  <c r="R138"/>
  <c r="AC136"/>
  <c r="R134"/>
  <c r="AC132"/>
  <c r="R130"/>
  <c r="AC128"/>
  <c r="AF128"/>
  <c r="R126"/>
  <c r="AC124"/>
  <c r="R122"/>
  <c r="AC120"/>
  <c r="AF120"/>
  <c r="R118"/>
  <c r="AC116"/>
  <c r="R147"/>
  <c r="AC145"/>
  <c r="R131"/>
  <c r="R127"/>
  <c r="AC125"/>
  <c r="R119"/>
  <c r="AC117"/>
  <c r="R113"/>
  <c r="AC111"/>
  <c r="R109"/>
  <c r="AC107"/>
  <c r="R105"/>
  <c r="AC103"/>
  <c r="R101"/>
  <c r="AC99"/>
  <c r="R97"/>
  <c r="AC95"/>
  <c r="R93"/>
  <c r="AC149"/>
  <c r="AF149"/>
  <c r="R135"/>
  <c r="AC133"/>
  <c r="R124"/>
  <c r="AC122"/>
  <c r="R116"/>
  <c r="R114"/>
  <c r="AC112"/>
  <c r="AF112"/>
  <c r="R110"/>
  <c r="AC108"/>
  <c r="R106"/>
  <c r="AC104"/>
  <c r="AF104"/>
  <c r="R102"/>
  <c r="AC100"/>
  <c r="R98"/>
  <c r="AC96"/>
  <c r="AF96"/>
  <c r="R94"/>
  <c r="AC92"/>
  <c r="R139"/>
  <c r="AC137"/>
  <c r="AC129"/>
  <c r="AF129"/>
  <c r="R123"/>
  <c r="AC121"/>
  <c r="R115"/>
  <c r="AC113"/>
  <c r="R111"/>
  <c r="AC109"/>
  <c r="R107"/>
  <c r="AC105"/>
  <c r="R103"/>
  <c r="AC101"/>
  <c r="R99"/>
  <c r="AC97"/>
  <c r="R95"/>
  <c r="AC93"/>
  <c r="R143"/>
  <c r="AC141"/>
  <c r="AF141"/>
  <c r="R128"/>
  <c r="AC126"/>
  <c r="R120"/>
  <c r="AC118"/>
  <c r="AC114"/>
  <c r="R112"/>
  <c r="AC110"/>
  <c r="AF110"/>
  <c r="R108"/>
  <c r="AC106"/>
  <c r="R104"/>
  <c r="AC102"/>
  <c r="AF102"/>
  <c r="R100"/>
  <c r="AC98"/>
  <c r="R96"/>
  <c r="AC94"/>
  <c r="AF94"/>
  <c r="R92"/>
  <c r="AE148"/>
  <c r="T146"/>
  <c r="AE144"/>
  <c r="T142"/>
  <c r="AE140"/>
  <c r="T138"/>
  <c r="AE136"/>
  <c r="T134"/>
  <c r="AE132"/>
  <c r="T130"/>
  <c r="AE149"/>
  <c r="T147"/>
  <c r="AE145"/>
  <c r="T143"/>
  <c r="AE141"/>
  <c r="T139"/>
  <c r="AE137"/>
  <c r="T135"/>
  <c r="AE133"/>
  <c r="T131"/>
  <c r="AE129"/>
  <c r="T127"/>
  <c r="AE125"/>
  <c r="T123"/>
  <c r="AE121"/>
  <c r="T119"/>
  <c r="AE117"/>
  <c r="T115"/>
  <c r="T148"/>
  <c r="AE146"/>
  <c r="T144"/>
  <c r="AE142"/>
  <c r="T140"/>
  <c r="AE138"/>
  <c r="T136"/>
  <c r="AE134"/>
  <c r="T132"/>
  <c r="AE130"/>
  <c r="T128"/>
  <c r="AE126"/>
  <c r="T124"/>
  <c r="AE122"/>
  <c r="T120"/>
  <c r="AE118"/>
  <c r="T116"/>
  <c r="T137"/>
  <c r="AE135"/>
  <c r="T125"/>
  <c r="AE123"/>
  <c r="T117"/>
  <c r="AE115"/>
  <c r="AE113"/>
  <c r="T111"/>
  <c r="AE109"/>
  <c r="T107"/>
  <c r="AE105"/>
  <c r="T103"/>
  <c r="AE101"/>
  <c r="T99"/>
  <c r="AE97"/>
  <c r="T95"/>
  <c r="AE93"/>
  <c r="T141"/>
  <c r="AE139"/>
  <c r="AE128"/>
  <c r="T122"/>
  <c r="AE120"/>
  <c r="AE114"/>
  <c r="T112"/>
  <c r="AE110"/>
  <c r="T108"/>
  <c r="AE106"/>
  <c r="T104"/>
  <c r="AE102"/>
  <c r="T100"/>
  <c r="AE98"/>
  <c r="T96"/>
  <c r="AE94"/>
  <c r="T145"/>
  <c r="AE143"/>
  <c r="T129"/>
  <c r="AE127"/>
  <c r="T121"/>
  <c r="AE119"/>
  <c r="T113"/>
  <c r="AE111"/>
  <c r="T109"/>
  <c r="AE107"/>
  <c r="T105"/>
  <c r="AE103"/>
  <c r="T101"/>
  <c r="AE99"/>
  <c r="T97"/>
  <c r="AE95"/>
  <c r="T93"/>
  <c r="T149"/>
  <c r="AE147"/>
  <c r="T133"/>
  <c r="AE131"/>
  <c r="T126"/>
  <c r="AE124"/>
  <c r="T118"/>
  <c r="AE116"/>
  <c r="T114"/>
  <c r="AE112"/>
  <c r="T110"/>
  <c r="AE108"/>
  <c r="T106"/>
  <c r="AE104"/>
  <c r="T102"/>
  <c r="AE100"/>
  <c r="T98"/>
  <c r="AE96"/>
  <c r="T94"/>
  <c r="AE92"/>
  <c r="F42"/>
  <c r="Q44"/>
  <c r="S44"/>
  <c r="F46"/>
  <c r="J46"/>
  <c r="Q48"/>
  <c r="S48"/>
  <c r="S67"/>
  <c r="AF67"/>
  <c r="M68"/>
  <c r="P68"/>
  <c r="R68"/>
  <c r="AE68"/>
  <c r="AD69"/>
  <c r="AG69"/>
  <c r="AH69"/>
  <c r="K70"/>
  <c r="N70"/>
  <c r="T70"/>
  <c r="AC70"/>
  <c r="S71"/>
  <c r="AF71"/>
  <c r="M72"/>
  <c r="P72"/>
  <c r="R72"/>
  <c r="AE72"/>
  <c r="AD73"/>
  <c r="AG73"/>
  <c r="AH73"/>
  <c r="K74"/>
  <c r="N74"/>
  <c r="T74"/>
  <c r="AC74"/>
  <c r="S75"/>
  <c r="AF75"/>
  <c r="M76"/>
  <c r="P76"/>
  <c r="R76"/>
  <c r="AE76"/>
  <c r="AD77"/>
  <c r="AG77"/>
  <c r="AH77"/>
  <c r="K78"/>
  <c r="N78"/>
  <c r="T78"/>
  <c r="AC78"/>
  <c r="S79"/>
  <c r="AF79"/>
  <c r="M80"/>
  <c r="P80"/>
  <c r="R80"/>
  <c r="AE80"/>
  <c r="AD81"/>
  <c r="AG81"/>
  <c r="AH81"/>
  <c r="K82"/>
  <c r="N82"/>
  <c r="T82"/>
  <c r="AC82"/>
  <c r="S83"/>
  <c r="AF83"/>
  <c r="M84"/>
  <c r="P84"/>
  <c r="R84"/>
  <c r="AE84"/>
  <c r="AD85"/>
  <c r="AG85"/>
  <c r="AH85"/>
  <c r="K86"/>
  <c r="N86"/>
  <c r="T86"/>
  <c r="AC86"/>
  <c r="S87"/>
  <c r="AF87"/>
  <c r="M88"/>
  <c r="P88"/>
  <c r="R88"/>
  <c r="AE88"/>
  <c r="AD89"/>
  <c r="AG89"/>
  <c r="K90"/>
  <c r="N90"/>
  <c r="T90"/>
  <c r="AC90"/>
  <c r="S91"/>
  <c r="AF147"/>
  <c r="K146"/>
  <c r="N146"/>
  <c r="AF143"/>
  <c r="K142"/>
  <c r="N142"/>
  <c r="AF139"/>
  <c r="K138"/>
  <c r="N138"/>
  <c r="AF135"/>
  <c r="K134"/>
  <c r="N134"/>
  <c r="AF131"/>
  <c r="K130"/>
  <c r="N130"/>
  <c r="AF148"/>
  <c r="K147"/>
  <c r="N147"/>
  <c r="AF144"/>
  <c r="K143"/>
  <c r="N143"/>
  <c r="AF140"/>
  <c r="K139"/>
  <c r="N139"/>
  <c r="AF136"/>
  <c r="K135"/>
  <c r="N135"/>
  <c r="AF132"/>
  <c r="K131"/>
  <c r="N131"/>
  <c r="K127"/>
  <c r="N127"/>
  <c r="AF124"/>
  <c r="K123"/>
  <c r="N123"/>
  <c r="K119"/>
  <c r="N119"/>
  <c r="AF116"/>
  <c r="K115"/>
  <c r="N115"/>
  <c r="K148"/>
  <c r="N148"/>
  <c r="AF145"/>
  <c r="K144"/>
  <c r="N144"/>
  <c r="K140"/>
  <c r="N140"/>
  <c r="AF137"/>
  <c r="K136"/>
  <c r="N136"/>
  <c r="AF133"/>
  <c r="K132"/>
  <c r="N132"/>
  <c r="K128"/>
  <c r="N128"/>
  <c r="AF125"/>
  <c r="K124"/>
  <c r="N124"/>
  <c r="AF121"/>
  <c r="K120"/>
  <c r="N120"/>
  <c r="AF117"/>
  <c r="K116"/>
  <c r="N116"/>
  <c r="AF146"/>
  <c r="K145"/>
  <c r="N145"/>
  <c r="AF130"/>
  <c r="AF126"/>
  <c r="K125"/>
  <c r="N125"/>
  <c r="AF118"/>
  <c r="K117"/>
  <c r="N117"/>
  <c r="K111"/>
  <c r="N111"/>
  <c r="AF108"/>
  <c r="K107"/>
  <c r="N107"/>
  <c r="K103"/>
  <c r="N103"/>
  <c r="AF100"/>
  <c r="K99"/>
  <c r="N99"/>
  <c r="K95"/>
  <c r="N95"/>
  <c r="AF92"/>
  <c r="K149"/>
  <c r="N149"/>
  <c r="AF134"/>
  <c r="K133"/>
  <c r="N133"/>
  <c r="AF123"/>
  <c r="K122"/>
  <c r="N122"/>
  <c r="AF115"/>
  <c r="AF113"/>
  <c r="K112"/>
  <c r="N112"/>
  <c r="AF109"/>
  <c r="K108"/>
  <c r="N108"/>
  <c r="AF105"/>
  <c r="K104"/>
  <c r="N104"/>
  <c r="AF101"/>
  <c r="K100"/>
  <c r="N100"/>
  <c r="AF97"/>
  <c r="K96"/>
  <c r="N96"/>
  <c r="AF93"/>
  <c r="AF138"/>
  <c r="K137"/>
  <c r="N137"/>
  <c r="K129"/>
  <c r="N129"/>
  <c r="AF122"/>
  <c r="K121"/>
  <c r="N121"/>
  <c r="AF114"/>
  <c r="K113"/>
  <c r="N113"/>
  <c r="K109"/>
  <c r="N109"/>
  <c r="AF106"/>
  <c r="K105"/>
  <c r="N105"/>
  <c r="K101"/>
  <c r="N101"/>
  <c r="AF98"/>
  <c r="K97"/>
  <c r="N97"/>
  <c r="K93"/>
  <c r="N93"/>
  <c r="AF142"/>
  <c r="K141"/>
  <c r="N141"/>
  <c r="AF127"/>
  <c r="K126"/>
  <c r="N126"/>
  <c r="AF119"/>
  <c r="K118"/>
  <c r="N118"/>
  <c r="K114"/>
  <c r="N114"/>
  <c r="AF111"/>
  <c r="K110"/>
  <c r="N110"/>
  <c r="AF107"/>
  <c r="K106"/>
  <c r="N106"/>
  <c r="AF103"/>
  <c r="K102"/>
  <c r="N102"/>
  <c r="AF99"/>
  <c r="K98"/>
  <c r="N98"/>
  <c r="AF95"/>
  <c r="K94"/>
  <c r="N94"/>
  <c r="AH149"/>
  <c r="M148"/>
  <c r="P148"/>
  <c r="AH145"/>
  <c r="M144"/>
  <c r="P144"/>
  <c r="AH141"/>
  <c r="M140"/>
  <c r="P140"/>
  <c r="AH137"/>
  <c r="M136"/>
  <c r="P136"/>
  <c r="AH133"/>
  <c r="M132"/>
  <c r="P132"/>
  <c r="M149"/>
  <c r="P149"/>
  <c r="AH146"/>
  <c r="M145"/>
  <c r="P145"/>
  <c r="AH142"/>
  <c r="M141"/>
  <c r="P141"/>
  <c r="AH138"/>
  <c r="M137"/>
  <c r="P137"/>
  <c r="AH134"/>
  <c r="M133"/>
  <c r="P133"/>
  <c r="AH130"/>
  <c r="M129"/>
  <c r="P129"/>
  <c r="AH126"/>
  <c r="M125"/>
  <c r="P125"/>
  <c r="AH122"/>
  <c r="M121"/>
  <c r="P121"/>
  <c r="AH118"/>
  <c r="M117"/>
  <c r="P117"/>
  <c r="AH114"/>
  <c r="AH147"/>
  <c r="M146"/>
  <c r="P146"/>
  <c r="AH143"/>
  <c r="M142"/>
  <c r="P142"/>
  <c r="AH139"/>
  <c r="M138"/>
  <c r="P138"/>
  <c r="AH135"/>
  <c r="M134"/>
  <c r="P134"/>
  <c r="AH131"/>
  <c r="M130"/>
  <c r="P130"/>
  <c r="AH127"/>
  <c r="M126"/>
  <c r="P126"/>
  <c r="AH123"/>
  <c r="M122"/>
  <c r="P122"/>
  <c r="AH119"/>
  <c r="M118"/>
  <c r="P118"/>
  <c r="AH115"/>
  <c r="AH136"/>
  <c r="M135"/>
  <c r="P135"/>
  <c r="AH124"/>
  <c r="M123"/>
  <c r="P123"/>
  <c r="AH116"/>
  <c r="M115"/>
  <c r="P115"/>
  <c r="M113"/>
  <c r="P113"/>
  <c r="AH110"/>
  <c r="M109"/>
  <c r="P109"/>
  <c r="AH106"/>
  <c r="M105"/>
  <c r="P105"/>
  <c r="AH102"/>
  <c r="M101"/>
  <c r="P101"/>
  <c r="AH98"/>
  <c r="M97"/>
  <c r="P97"/>
  <c r="AH94"/>
  <c r="M93"/>
  <c r="P93"/>
  <c r="AH140"/>
  <c r="M139"/>
  <c r="P139"/>
  <c r="AH129"/>
  <c r="M128"/>
  <c r="P128"/>
  <c r="AH121"/>
  <c r="M120"/>
  <c r="P120"/>
  <c r="M114"/>
  <c r="P114"/>
  <c r="AH111"/>
  <c r="M110"/>
  <c r="P110"/>
  <c r="AH107"/>
  <c r="M106"/>
  <c r="P106"/>
  <c r="AH103"/>
  <c r="M102"/>
  <c r="P102"/>
  <c r="AH99"/>
  <c r="M98"/>
  <c r="P98"/>
  <c r="AH95"/>
  <c r="M94"/>
  <c r="P94"/>
  <c r="AH144"/>
  <c r="M143"/>
  <c r="P143"/>
  <c r="AH128"/>
  <c r="M127"/>
  <c r="P127"/>
  <c r="AH120"/>
  <c r="M119"/>
  <c r="P119"/>
  <c r="AH112"/>
  <c r="M111"/>
  <c r="P111"/>
  <c r="AH108"/>
  <c r="M107"/>
  <c r="P107"/>
  <c r="AH104"/>
  <c r="M103"/>
  <c r="P103"/>
  <c r="AH100"/>
  <c r="M99"/>
  <c r="P99"/>
  <c r="AH96"/>
  <c r="M95"/>
  <c r="P95"/>
  <c r="AH92"/>
  <c r="AH148"/>
  <c r="M147"/>
  <c r="P147"/>
  <c r="AH132"/>
  <c r="M131"/>
  <c r="P131"/>
  <c r="AH125"/>
  <c r="M124"/>
  <c r="P124"/>
  <c r="AH117"/>
  <c r="M116"/>
  <c r="P116"/>
  <c r="AH113"/>
  <c r="M112"/>
  <c r="P112"/>
  <c r="AH109"/>
  <c r="M108"/>
  <c r="P108"/>
  <c r="AH105"/>
  <c r="M104"/>
  <c r="P104"/>
  <c r="AH101"/>
  <c r="M100"/>
  <c r="P100"/>
  <c r="AH97"/>
  <c r="M96"/>
  <c r="P96"/>
  <c r="AH93"/>
  <c r="Q43"/>
  <c r="S43"/>
  <c r="F45"/>
  <c r="J45"/>
  <c r="Q47"/>
  <c r="S47"/>
  <c r="F49"/>
  <c r="J49"/>
  <c r="Q51"/>
  <c r="S51"/>
  <c r="M67"/>
  <c r="P67"/>
  <c r="R67"/>
  <c r="AE67"/>
  <c r="AH67"/>
  <c r="AD68"/>
  <c r="AG68"/>
  <c r="AH68"/>
  <c r="K69"/>
  <c r="N69"/>
  <c r="T69"/>
  <c r="AC69"/>
  <c r="AF69"/>
  <c r="S70"/>
  <c r="AF70"/>
  <c r="M71"/>
  <c r="P71"/>
  <c r="R71"/>
  <c r="AE71"/>
  <c r="AH71"/>
  <c r="AD72"/>
  <c r="AG72"/>
  <c r="AH72"/>
  <c r="K73"/>
  <c r="N73"/>
  <c r="T73"/>
  <c r="AC73"/>
  <c r="AF73"/>
  <c r="S74"/>
  <c r="AF74"/>
  <c r="M75"/>
  <c r="P75"/>
  <c r="R75"/>
  <c r="AE75"/>
  <c r="AH75"/>
  <c r="AD76"/>
  <c r="AG76"/>
  <c r="AH76"/>
  <c r="K77"/>
  <c r="N77"/>
  <c r="T77"/>
  <c r="AC77"/>
  <c r="AF77"/>
  <c r="S78"/>
  <c r="AF78"/>
  <c r="M79"/>
  <c r="P79"/>
  <c r="R79"/>
  <c r="AE79"/>
  <c r="AH79"/>
  <c r="AD80"/>
  <c r="AG80"/>
  <c r="AH80"/>
  <c r="K81"/>
  <c r="N81"/>
  <c r="T81"/>
  <c r="AC81"/>
  <c r="AF81"/>
  <c r="S82"/>
  <c r="AF82"/>
  <c r="M83"/>
  <c r="P83"/>
  <c r="R83"/>
  <c r="AE83"/>
  <c r="AH83"/>
  <c r="AD84"/>
  <c r="AG84"/>
  <c r="AH84"/>
  <c r="K85"/>
  <c r="N85"/>
  <c r="T85"/>
  <c r="AC85"/>
  <c r="AF85"/>
  <c r="S86"/>
  <c r="AF86"/>
  <c r="M87"/>
  <c r="P87"/>
  <c r="R87"/>
  <c r="AE87"/>
  <c r="AH87"/>
  <c r="AD88"/>
  <c r="AG88"/>
  <c r="AH88"/>
  <c r="K89"/>
  <c r="N89"/>
  <c r="T89"/>
  <c r="AC89"/>
  <c r="AF89"/>
  <c r="S90"/>
  <c r="AF90"/>
  <c r="M91"/>
  <c r="P91"/>
  <c r="R91"/>
  <c r="AE91"/>
  <c r="AH91"/>
  <c r="M92"/>
  <c r="P92"/>
  <c r="AG86"/>
  <c r="AG78"/>
  <c r="AG70"/>
  <c r="AG91"/>
  <c r="AG87"/>
  <c r="AG83"/>
  <c r="AG82"/>
  <c r="AG74"/>
  <c r="AG136"/>
  <c r="AG144"/>
  <c r="AG128"/>
  <c r="AG122"/>
  <c r="AG130"/>
  <c r="AG138"/>
  <c r="AG146"/>
  <c r="AG97"/>
  <c r="AG105"/>
  <c r="AG113"/>
  <c r="AG129"/>
  <c r="AG96"/>
  <c r="AG104"/>
  <c r="AG112"/>
  <c r="AG124"/>
  <c r="AG148"/>
  <c r="AG99"/>
  <c r="AG107"/>
  <c r="AG117"/>
  <c r="AG94"/>
  <c r="AG102"/>
  <c r="AG110"/>
  <c r="AG115"/>
  <c r="AG123"/>
  <c r="AG131"/>
  <c r="AG139"/>
  <c r="AG147"/>
  <c r="AG133"/>
  <c r="AG141"/>
  <c r="AG149"/>
  <c r="AG79"/>
  <c r="AG75"/>
  <c r="AG71"/>
  <c r="AG67"/>
  <c r="AG120"/>
  <c r="AG118"/>
  <c r="AG126"/>
  <c r="AG134"/>
  <c r="AG142"/>
  <c r="AG93"/>
  <c r="AG101"/>
  <c r="AG109"/>
  <c r="AG121"/>
  <c r="AG100"/>
  <c r="AG108"/>
  <c r="AG116"/>
  <c r="AG132"/>
  <c r="AG95"/>
  <c r="AG103"/>
  <c r="AG111"/>
  <c r="AG125"/>
  <c r="AG98"/>
  <c r="AG106"/>
  <c r="AG114"/>
  <c r="AG140"/>
  <c r="AG119"/>
  <c r="AG127"/>
  <c r="AG135"/>
  <c r="AG143"/>
  <c r="AG145"/>
  <c r="J56"/>
  <c r="J42"/>
  <c r="J57"/>
  <c r="U75"/>
  <c r="L71"/>
  <c r="O71"/>
  <c r="L79"/>
  <c r="O79"/>
  <c r="L87"/>
  <c r="O87"/>
  <c r="L136"/>
  <c r="O136"/>
  <c r="L99"/>
  <c r="O99"/>
  <c r="L107"/>
  <c r="O107"/>
  <c r="L117"/>
  <c r="O117"/>
  <c r="L144"/>
  <c r="O144"/>
  <c r="L98"/>
  <c r="O98"/>
  <c r="L106"/>
  <c r="O106"/>
  <c r="L114"/>
  <c r="O114"/>
  <c r="L122"/>
  <c r="O122"/>
  <c r="L130"/>
  <c r="O130"/>
  <c r="L138"/>
  <c r="O138"/>
  <c r="L146"/>
  <c r="O146"/>
  <c r="L92"/>
  <c r="O92"/>
  <c r="L74"/>
  <c r="O74"/>
  <c r="L82"/>
  <c r="O82"/>
  <c r="L90"/>
  <c r="O90"/>
  <c r="L73"/>
  <c r="O73"/>
  <c r="L81"/>
  <c r="O81"/>
  <c r="L89"/>
  <c r="O89"/>
  <c r="L72"/>
  <c r="O72"/>
  <c r="L80"/>
  <c r="O80"/>
  <c r="L88"/>
  <c r="O88"/>
  <c r="L97"/>
  <c r="O97"/>
  <c r="L105"/>
  <c r="O105"/>
  <c r="L113"/>
  <c r="O113"/>
  <c r="L129"/>
  <c r="O129"/>
  <c r="L96"/>
  <c r="O96"/>
  <c r="L104"/>
  <c r="O104"/>
  <c r="L112"/>
  <c r="O112"/>
  <c r="L124"/>
  <c r="O124"/>
  <c r="L148"/>
  <c r="O148"/>
  <c r="L128"/>
  <c r="O128"/>
  <c r="L115"/>
  <c r="O115"/>
  <c r="L123"/>
  <c r="O123"/>
  <c r="L131"/>
  <c r="O131"/>
  <c r="L139"/>
  <c r="O139"/>
  <c r="L147"/>
  <c r="O147"/>
  <c r="L133"/>
  <c r="O133"/>
  <c r="L141"/>
  <c r="O141"/>
  <c r="L149"/>
  <c r="O149"/>
  <c r="L67"/>
  <c r="O67"/>
  <c r="L75"/>
  <c r="O75"/>
  <c r="L83"/>
  <c r="O83"/>
  <c r="L91"/>
  <c r="O91"/>
  <c r="L95"/>
  <c r="O95"/>
  <c r="L103"/>
  <c r="O103"/>
  <c r="L111"/>
  <c r="O111"/>
  <c r="L125"/>
  <c r="O125"/>
  <c r="L94"/>
  <c r="O94"/>
  <c r="L102"/>
  <c r="O102"/>
  <c r="L110"/>
  <c r="O110"/>
  <c r="L118"/>
  <c r="O118"/>
  <c r="L126"/>
  <c r="O126"/>
  <c r="L134"/>
  <c r="O134"/>
  <c r="L142"/>
  <c r="O142"/>
  <c r="K57"/>
  <c r="K56"/>
  <c r="K42"/>
  <c r="S57"/>
  <c r="W91"/>
  <c r="Z91"/>
  <c r="S42"/>
  <c r="S56"/>
  <c r="L70"/>
  <c r="O70"/>
  <c r="L78"/>
  <c r="O78"/>
  <c r="L86"/>
  <c r="O86"/>
  <c r="L69"/>
  <c r="O69"/>
  <c r="L77"/>
  <c r="O77"/>
  <c r="L85"/>
  <c r="O85"/>
  <c r="L68"/>
  <c r="O68"/>
  <c r="L76"/>
  <c r="O76"/>
  <c r="L84"/>
  <c r="O84"/>
  <c r="L93"/>
  <c r="O93"/>
  <c r="L101"/>
  <c r="O101"/>
  <c r="L109"/>
  <c r="O109"/>
  <c r="L121"/>
  <c r="O121"/>
  <c r="AG137"/>
  <c r="L100"/>
  <c r="O100"/>
  <c r="L108"/>
  <c r="O108"/>
  <c r="L116"/>
  <c r="O116"/>
  <c r="L132"/>
  <c r="O132"/>
  <c r="L120"/>
  <c r="O120"/>
  <c r="L140"/>
  <c r="O140"/>
  <c r="L119"/>
  <c r="O119"/>
  <c r="L127"/>
  <c r="O127"/>
  <c r="L135"/>
  <c r="O135"/>
  <c r="L143"/>
  <c r="O143"/>
  <c r="L137"/>
  <c r="O137"/>
  <c r="U80"/>
  <c r="X80"/>
  <c r="U93"/>
  <c r="U133"/>
  <c r="U114"/>
  <c r="X114"/>
  <c r="U148"/>
  <c r="U78"/>
  <c r="U120"/>
  <c r="U138"/>
  <c r="X138"/>
  <c r="U90"/>
  <c r="U115"/>
  <c r="V95"/>
  <c r="Y95"/>
  <c r="U109"/>
  <c r="X109"/>
  <c r="U112"/>
  <c r="X112"/>
  <c r="U144"/>
  <c r="U70"/>
  <c r="X70"/>
  <c r="U89"/>
  <c r="U141"/>
  <c r="U119"/>
  <c r="U124"/>
  <c r="X124"/>
  <c r="U143"/>
  <c r="U87"/>
  <c r="X87"/>
  <c r="U146"/>
  <c r="U147"/>
  <c r="X147"/>
  <c r="U139"/>
  <c r="U72"/>
  <c r="U82"/>
  <c r="U85"/>
  <c r="U145"/>
  <c r="U127"/>
  <c r="AA127"/>
  <c r="U135"/>
  <c r="U103"/>
  <c r="U100"/>
  <c r="X100"/>
  <c r="U137"/>
  <c r="U113"/>
  <c r="U116"/>
  <c r="U95"/>
  <c r="X95"/>
  <c r="U83"/>
  <c r="X83"/>
  <c r="U81"/>
  <c r="U149"/>
  <c r="X149"/>
  <c r="U117"/>
  <c r="U99"/>
  <c r="X99"/>
  <c r="U79"/>
  <c r="U122"/>
  <c r="X122"/>
  <c r="U98"/>
  <c r="X98"/>
  <c r="U96"/>
  <c r="X96"/>
  <c r="U74"/>
  <c r="U77"/>
  <c r="X77"/>
  <c r="U132"/>
  <c r="U121"/>
  <c r="U97"/>
  <c r="U111"/>
  <c r="X111"/>
  <c r="U67"/>
  <c r="U86"/>
  <c r="X86"/>
  <c r="U73"/>
  <c r="U136"/>
  <c r="X136"/>
  <c r="U125"/>
  <c r="U101"/>
  <c r="U107"/>
  <c r="U71"/>
  <c r="U130"/>
  <c r="X130"/>
  <c r="U106"/>
  <c r="X106"/>
  <c r="U104"/>
  <c r="U88"/>
  <c r="X88"/>
  <c r="U69"/>
  <c r="U140"/>
  <c r="U129"/>
  <c r="U105"/>
  <c r="U123"/>
  <c r="X123"/>
  <c r="U128"/>
  <c r="X128"/>
  <c r="U91"/>
  <c r="U92"/>
  <c r="X92"/>
  <c r="V100"/>
  <c r="Y100"/>
  <c r="V108"/>
  <c r="Y108"/>
  <c r="V86"/>
  <c r="Y86"/>
  <c r="V131"/>
  <c r="Y131"/>
  <c r="V127"/>
  <c r="Y127"/>
  <c r="V139"/>
  <c r="Y139"/>
  <c r="V92"/>
  <c r="Y92"/>
  <c r="V147"/>
  <c r="Y147"/>
  <c r="AA100"/>
  <c r="X78"/>
  <c r="X144"/>
  <c r="X117"/>
  <c r="X93"/>
  <c r="X71"/>
  <c r="X72"/>
  <c r="X82"/>
  <c r="X137"/>
  <c r="AA95"/>
  <c r="W99"/>
  <c r="Z99"/>
  <c r="V136"/>
  <c r="Y136"/>
  <c r="V130"/>
  <c r="Y130"/>
  <c r="V73"/>
  <c r="Y73"/>
  <c r="V81"/>
  <c r="Y81"/>
  <c r="V89"/>
  <c r="Y89"/>
  <c r="W71"/>
  <c r="Z71"/>
  <c r="W79"/>
  <c r="Z79"/>
  <c r="W87"/>
  <c r="Z87"/>
  <c r="W143"/>
  <c r="Z143"/>
  <c r="W137"/>
  <c r="Z137"/>
  <c r="W118"/>
  <c r="Z118"/>
  <c r="W102"/>
  <c r="Z102"/>
  <c r="V149"/>
  <c r="Y149"/>
  <c r="V133"/>
  <c r="Y133"/>
  <c r="V117"/>
  <c r="Y117"/>
  <c r="V101"/>
  <c r="Y101"/>
  <c r="V126"/>
  <c r="Y126"/>
  <c r="V106"/>
  <c r="Y106"/>
  <c r="V115"/>
  <c r="Y115"/>
  <c r="V99"/>
  <c r="Y99"/>
  <c r="W92"/>
  <c r="Z92"/>
  <c r="W148"/>
  <c r="Z148"/>
  <c r="W132"/>
  <c r="Z132"/>
  <c r="W116"/>
  <c r="Z116"/>
  <c r="W112"/>
  <c r="Z112"/>
  <c r="W96"/>
  <c r="Z96"/>
  <c r="W113"/>
  <c r="Z113"/>
  <c r="W97"/>
  <c r="Z97"/>
  <c r="W70"/>
  <c r="Z70"/>
  <c r="W78"/>
  <c r="Z78"/>
  <c r="W86"/>
  <c r="Z86"/>
  <c r="V116"/>
  <c r="Y116"/>
  <c r="W142"/>
  <c r="Z142"/>
  <c r="W115"/>
  <c r="Z115"/>
  <c r="W114"/>
  <c r="Z114"/>
  <c r="U76"/>
  <c r="V91"/>
  <c r="Y91"/>
  <c r="S54"/>
  <c r="S55"/>
  <c r="S53"/>
  <c r="K53"/>
  <c r="K54"/>
  <c r="X73"/>
  <c r="AA73"/>
  <c r="X89"/>
  <c r="AA89"/>
  <c r="X141"/>
  <c r="X119"/>
  <c r="X107"/>
  <c r="X143"/>
  <c r="X148"/>
  <c r="X132"/>
  <c r="X121"/>
  <c r="X113"/>
  <c r="X97"/>
  <c r="X116"/>
  <c r="X75"/>
  <c r="AA91"/>
  <c r="X91"/>
  <c r="J54"/>
  <c r="J53"/>
  <c r="V137"/>
  <c r="Y137"/>
  <c r="V121"/>
  <c r="Y121"/>
  <c r="V113"/>
  <c r="Y113"/>
  <c r="V97"/>
  <c r="Y97"/>
  <c r="V118"/>
  <c r="Y118"/>
  <c r="V102"/>
  <c r="Y102"/>
  <c r="V123"/>
  <c r="Y123"/>
  <c r="V103"/>
  <c r="Y103"/>
  <c r="W144"/>
  <c r="Z144"/>
  <c r="W128"/>
  <c r="Z128"/>
  <c r="W141"/>
  <c r="Z141"/>
  <c r="W100"/>
  <c r="Z100"/>
  <c r="W121"/>
  <c r="Z121"/>
  <c r="W101"/>
  <c r="Z101"/>
  <c r="V71"/>
  <c r="Y71"/>
  <c r="V79"/>
  <c r="Y79"/>
  <c r="V87"/>
  <c r="Y87"/>
  <c r="V120"/>
  <c r="Y120"/>
  <c r="W138"/>
  <c r="Z138"/>
  <c r="W127"/>
  <c r="Z127"/>
  <c r="W122"/>
  <c r="Z122"/>
  <c r="W69"/>
  <c r="Z69"/>
  <c r="W77"/>
  <c r="Z77"/>
  <c r="W85"/>
  <c r="Z85"/>
  <c r="V143"/>
  <c r="Y143"/>
  <c r="V104"/>
  <c r="Y104"/>
  <c r="V119"/>
  <c r="Y119"/>
  <c r="W103"/>
  <c r="Z103"/>
  <c r="V140"/>
  <c r="Y140"/>
  <c r="V146"/>
  <c r="Y146"/>
  <c r="V69"/>
  <c r="Y69"/>
  <c r="V77"/>
  <c r="Y77"/>
  <c r="V85"/>
  <c r="Y85"/>
  <c r="W67"/>
  <c r="Z67"/>
  <c r="W75"/>
  <c r="Z75"/>
  <c r="W83"/>
  <c r="Z83"/>
  <c r="U142"/>
  <c r="U126"/>
  <c r="U131"/>
  <c r="U102"/>
  <c r="U108"/>
  <c r="W139"/>
  <c r="Z139"/>
  <c r="W125"/>
  <c r="Z125"/>
  <c r="W126"/>
  <c r="Z126"/>
  <c r="W106"/>
  <c r="Z106"/>
  <c r="W73"/>
  <c r="Z73"/>
  <c r="W81"/>
  <c r="Z81"/>
  <c r="W89"/>
  <c r="Z89"/>
  <c r="X125"/>
  <c r="X101"/>
  <c r="AA79"/>
  <c r="X79"/>
  <c r="X146"/>
  <c r="AA130"/>
  <c r="AA139"/>
  <c r="X139"/>
  <c r="X104"/>
  <c r="X74"/>
  <c r="X90"/>
  <c r="X69"/>
  <c r="X85"/>
  <c r="X145"/>
  <c r="X127"/>
  <c r="X135"/>
  <c r="X103"/>
  <c r="W107"/>
  <c r="Z107"/>
  <c r="V144"/>
  <c r="Y144"/>
  <c r="V122"/>
  <c r="Y122"/>
  <c r="W68"/>
  <c r="Z68"/>
  <c r="W76"/>
  <c r="Z76"/>
  <c r="W84"/>
  <c r="Z84"/>
  <c r="V68"/>
  <c r="Y68"/>
  <c r="V76"/>
  <c r="Y76"/>
  <c r="V84"/>
  <c r="Y84"/>
  <c r="W135"/>
  <c r="Z135"/>
  <c r="W117"/>
  <c r="Z117"/>
  <c r="W133"/>
  <c r="Z133"/>
  <c r="W110"/>
  <c r="Z110"/>
  <c r="W94"/>
  <c r="Z94"/>
  <c r="W90"/>
  <c r="Z90"/>
  <c r="V141"/>
  <c r="Y141"/>
  <c r="V125"/>
  <c r="Y125"/>
  <c r="V109"/>
  <c r="Y109"/>
  <c r="V93"/>
  <c r="Y93"/>
  <c r="V98"/>
  <c r="Y98"/>
  <c r="V107"/>
  <c r="Y107"/>
  <c r="W140"/>
  <c r="Z140"/>
  <c r="W124"/>
  <c r="Z124"/>
  <c r="W104"/>
  <c r="Z104"/>
  <c r="W129"/>
  <c r="Z129"/>
  <c r="W105"/>
  <c r="Z105"/>
  <c r="V67"/>
  <c r="Y67"/>
  <c r="V75"/>
  <c r="Y75"/>
  <c r="V83"/>
  <c r="Y83"/>
  <c r="V124"/>
  <c r="Y124"/>
  <c r="W134"/>
  <c r="Z134"/>
  <c r="W123"/>
  <c r="Z123"/>
  <c r="U68"/>
  <c r="U84"/>
  <c r="X81"/>
  <c r="AA81"/>
  <c r="AA149"/>
  <c r="AA133"/>
  <c r="X133"/>
  <c r="X115"/>
  <c r="AA99"/>
  <c r="X120"/>
  <c r="X140"/>
  <c r="X129"/>
  <c r="X105"/>
  <c r="X67"/>
  <c r="V145"/>
  <c r="Y145"/>
  <c r="V129"/>
  <c r="Y129"/>
  <c r="V142"/>
  <c r="Y142"/>
  <c r="V105"/>
  <c r="Y105"/>
  <c r="V134"/>
  <c r="Y134"/>
  <c r="V110"/>
  <c r="Y110"/>
  <c r="V94"/>
  <c r="Y94"/>
  <c r="V111"/>
  <c r="Y111"/>
  <c r="W136"/>
  <c r="Z136"/>
  <c r="W120"/>
  <c r="Z120"/>
  <c r="W108"/>
  <c r="Z108"/>
  <c r="W145"/>
  <c r="Z145"/>
  <c r="W109"/>
  <c r="Z109"/>
  <c r="W93"/>
  <c r="Z93"/>
  <c r="W74"/>
  <c r="Z74"/>
  <c r="W82"/>
  <c r="Z82"/>
  <c r="V128"/>
  <c r="Y128"/>
  <c r="W146"/>
  <c r="Z146"/>
  <c r="W130"/>
  <c r="Z130"/>
  <c r="W119"/>
  <c r="Z119"/>
  <c r="V74"/>
  <c r="Y74"/>
  <c r="V82"/>
  <c r="Y82"/>
  <c r="V90"/>
  <c r="Y90"/>
  <c r="V135"/>
  <c r="Y135"/>
  <c r="V112"/>
  <c r="Y112"/>
  <c r="V96"/>
  <c r="Y96"/>
  <c r="V114"/>
  <c r="Y114"/>
  <c r="W111"/>
  <c r="Z111"/>
  <c r="W95"/>
  <c r="Z95"/>
  <c r="V148"/>
  <c r="Y148"/>
  <c r="V132"/>
  <c r="Y132"/>
  <c r="V138"/>
  <c r="Y138"/>
  <c r="W72"/>
  <c r="Z72"/>
  <c r="W80"/>
  <c r="Z80"/>
  <c r="W88"/>
  <c r="Z88"/>
  <c r="V72"/>
  <c r="Y72"/>
  <c r="V80"/>
  <c r="Y80"/>
  <c r="V88"/>
  <c r="Y88"/>
  <c r="U134"/>
  <c r="U118"/>
  <c r="U110"/>
  <c r="U94"/>
  <c r="W147"/>
  <c r="Z147"/>
  <c r="W131"/>
  <c r="Z131"/>
  <c r="W149"/>
  <c r="Z149"/>
  <c r="W98"/>
  <c r="Z98"/>
  <c r="V70"/>
  <c r="Y70"/>
  <c r="V78"/>
  <c r="Y78"/>
  <c r="AA123"/>
  <c r="AA106"/>
  <c r="AA86"/>
  <c r="AA85"/>
  <c r="AA101"/>
  <c r="K55"/>
  <c r="AA116"/>
  <c r="AA120"/>
  <c r="AA67"/>
  <c r="AA115"/>
  <c r="AA147"/>
  <c r="AA104"/>
  <c r="AA146"/>
  <c r="AA92"/>
  <c r="AA136"/>
  <c r="AA140"/>
  <c r="AA83"/>
  <c r="AA105"/>
  <c r="AA121"/>
  <c r="AA110"/>
  <c r="X110"/>
  <c r="AA68"/>
  <c r="X68"/>
  <c r="AA131"/>
  <c r="X131"/>
  <c r="AK116"/>
  <c r="AN116"/>
  <c r="AK83"/>
  <c r="AN83"/>
  <c r="AK75"/>
  <c r="AN75"/>
  <c r="AK67"/>
  <c r="AN67"/>
  <c r="AK107"/>
  <c r="AN107"/>
  <c r="AK98"/>
  <c r="AN98"/>
  <c r="AK93"/>
  <c r="AN93"/>
  <c r="AK109"/>
  <c r="AN109"/>
  <c r="AK125"/>
  <c r="AN125"/>
  <c r="AK141"/>
  <c r="AN141"/>
  <c r="AK84"/>
  <c r="AN84"/>
  <c r="AK76"/>
  <c r="AN76"/>
  <c r="AK68"/>
  <c r="AN68"/>
  <c r="AK122"/>
  <c r="AN122"/>
  <c r="AK144"/>
  <c r="AN144"/>
  <c r="AK127"/>
  <c r="AN127"/>
  <c r="AK100"/>
  <c r="AN100"/>
  <c r="AK139"/>
  <c r="AN139"/>
  <c r="AK86"/>
  <c r="AN86"/>
  <c r="AK78"/>
  <c r="AN78"/>
  <c r="AK70"/>
  <c r="AN70"/>
  <c r="AK85"/>
  <c r="AN85"/>
  <c r="AK77"/>
  <c r="AN77"/>
  <c r="AK69"/>
  <c r="AN69"/>
  <c r="AK146"/>
  <c r="AN146"/>
  <c r="AK140"/>
  <c r="AN140"/>
  <c r="AK114"/>
  <c r="AN114"/>
  <c r="AK96"/>
  <c r="AN96"/>
  <c r="AK112"/>
  <c r="AN112"/>
  <c r="AK135"/>
  <c r="AN135"/>
  <c r="AK90"/>
  <c r="AN90"/>
  <c r="AK82"/>
  <c r="AN82"/>
  <c r="AK74"/>
  <c r="AN74"/>
  <c r="AK128"/>
  <c r="AN128"/>
  <c r="AK87"/>
  <c r="AN87"/>
  <c r="AK79"/>
  <c r="AN79"/>
  <c r="AK71"/>
  <c r="AN71"/>
  <c r="AK103"/>
  <c r="AN103"/>
  <c r="AK123"/>
  <c r="AN123"/>
  <c r="AK102"/>
  <c r="AN102"/>
  <c r="AK118"/>
  <c r="AN118"/>
  <c r="AK97"/>
  <c r="AN97"/>
  <c r="AK113"/>
  <c r="AN113"/>
  <c r="AK121"/>
  <c r="AN121"/>
  <c r="AK137"/>
  <c r="AN137"/>
  <c r="AK91"/>
  <c r="AN91"/>
  <c r="AK124"/>
  <c r="AN124"/>
  <c r="AK99"/>
  <c r="AN99"/>
  <c r="AK115"/>
  <c r="AN115"/>
  <c r="AK106"/>
  <c r="AN106"/>
  <c r="AK126"/>
  <c r="AN126"/>
  <c r="AK101"/>
  <c r="AN101"/>
  <c r="AK117"/>
  <c r="AN117"/>
  <c r="AK133"/>
  <c r="AN133"/>
  <c r="AK149"/>
  <c r="AN149"/>
  <c r="AK89"/>
  <c r="AN89"/>
  <c r="AK81"/>
  <c r="AN81"/>
  <c r="AK73"/>
  <c r="AN73"/>
  <c r="AK130"/>
  <c r="AN130"/>
  <c r="AK136"/>
  <c r="AN136"/>
  <c r="AK92"/>
  <c r="AN92"/>
  <c r="AK108"/>
  <c r="AN108"/>
  <c r="AK131"/>
  <c r="AN131"/>
  <c r="AK147"/>
  <c r="AN147"/>
  <c r="AK95"/>
  <c r="AN95"/>
  <c r="AK111"/>
  <c r="AN111"/>
  <c r="AK94"/>
  <c r="AN94"/>
  <c r="AK110"/>
  <c r="AN110"/>
  <c r="AK134"/>
  <c r="AN134"/>
  <c r="AK142"/>
  <c r="AN142"/>
  <c r="AK145"/>
  <c r="AN145"/>
  <c r="AK88"/>
  <c r="AN88"/>
  <c r="AK80"/>
  <c r="AN80"/>
  <c r="AK72"/>
  <c r="AN72"/>
  <c r="AK138"/>
  <c r="AN138"/>
  <c r="AK132"/>
  <c r="AN132"/>
  <c r="AK148"/>
  <c r="AN148"/>
  <c r="AK119"/>
  <c r="AN119"/>
  <c r="AK104"/>
  <c r="AN104"/>
  <c r="AK143"/>
  <c r="AN143"/>
  <c r="AK120"/>
  <c r="AN120"/>
  <c r="AK105"/>
  <c r="AN105"/>
  <c r="AK129"/>
  <c r="AN129"/>
  <c r="AA76"/>
  <c r="X76"/>
  <c r="AA129"/>
  <c r="AA128"/>
  <c r="AA90"/>
  <c r="AA80"/>
  <c r="AA124"/>
  <c r="AA125"/>
  <c r="J55"/>
  <c r="AA75"/>
  <c r="AA97"/>
  <c r="AA148"/>
  <c r="AA143"/>
  <c r="AA88"/>
  <c r="AA96"/>
  <c r="AA98"/>
  <c r="AA71"/>
  <c r="AA109"/>
  <c r="AA144"/>
  <c r="AA94"/>
  <c r="X94"/>
  <c r="AA84"/>
  <c r="X84"/>
  <c r="AA102"/>
  <c r="X102"/>
  <c r="AJ84"/>
  <c r="AJ68"/>
  <c r="AJ128"/>
  <c r="AJ103"/>
  <c r="AJ123"/>
  <c r="AJ135"/>
  <c r="AJ127"/>
  <c r="AJ145"/>
  <c r="AJ85"/>
  <c r="AJ69"/>
  <c r="AJ90"/>
  <c r="AJ74"/>
  <c r="AJ80"/>
  <c r="AJ104"/>
  <c r="AJ139"/>
  <c r="AJ106"/>
  <c r="AJ147"/>
  <c r="AJ130"/>
  <c r="AJ146"/>
  <c r="AJ87"/>
  <c r="AJ71"/>
  <c r="AJ93"/>
  <c r="AJ109"/>
  <c r="AJ117"/>
  <c r="AJ144"/>
  <c r="AJ86"/>
  <c r="AJ70"/>
  <c r="AJ108"/>
  <c r="AJ102"/>
  <c r="AJ131"/>
  <c r="AJ126"/>
  <c r="AJ142"/>
  <c r="AJ83"/>
  <c r="AJ67"/>
  <c r="AJ105"/>
  <c r="AJ129"/>
  <c r="AJ140"/>
  <c r="AJ143"/>
  <c r="AJ107"/>
  <c r="AJ119"/>
  <c r="AJ141"/>
  <c r="AJ89"/>
  <c r="AJ73"/>
  <c r="AJ76"/>
  <c r="AJ92"/>
  <c r="AJ95"/>
  <c r="AJ111"/>
  <c r="AJ137"/>
  <c r="AJ77"/>
  <c r="AJ82"/>
  <c r="AJ88"/>
  <c r="AJ72"/>
  <c r="AJ96"/>
  <c r="AJ112"/>
  <c r="AJ98"/>
  <c r="AJ122"/>
  <c r="AJ138"/>
  <c r="AJ79"/>
  <c r="AJ124"/>
  <c r="AJ101"/>
  <c r="AJ125"/>
  <c r="AJ136"/>
  <c r="AJ78"/>
  <c r="AJ100"/>
  <c r="AJ94"/>
  <c r="AJ110"/>
  <c r="AJ118"/>
  <c r="AJ134"/>
  <c r="AJ91"/>
  <c r="AJ75"/>
  <c r="AJ116"/>
  <c r="AJ97"/>
  <c r="AJ113"/>
  <c r="AJ121"/>
  <c r="AJ132"/>
  <c r="AJ148"/>
  <c r="AJ114"/>
  <c r="AJ120"/>
  <c r="AJ99"/>
  <c r="AJ115"/>
  <c r="AJ133"/>
  <c r="AJ149"/>
  <c r="AJ81"/>
  <c r="AA119"/>
  <c r="AA111"/>
  <c r="AA77"/>
  <c r="AA138"/>
  <c r="X134"/>
  <c r="AA134"/>
  <c r="AA108"/>
  <c r="X108"/>
  <c r="X142"/>
  <c r="AA142"/>
  <c r="AA135"/>
  <c r="AA145"/>
  <c r="AA74"/>
  <c r="AA70"/>
  <c r="AA113"/>
  <c r="AA132"/>
  <c r="AA114"/>
  <c r="AA141"/>
  <c r="AA137"/>
  <c r="AA82"/>
  <c r="AA72"/>
  <c r="AA112"/>
  <c r="AA122"/>
  <c r="AA87"/>
  <c r="AA93"/>
  <c r="AA117"/>
  <c r="AA78"/>
  <c r="X118"/>
  <c r="AA118"/>
  <c r="X126"/>
  <c r="AA126"/>
  <c r="AL91"/>
  <c r="AO91"/>
  <c r="AL114"/>
  <c r="AO114"/>
  <c r="AL115"/>
  <c r="AO115"/>
  <c r="AL142"/>
  <c r="AO142"/>
  <c r="AL105"/>
  <c r="AO105"/>
  <c r="AL129"/>
  <c r="AO129"/>
  <c r="AL104"/>
  <c r="AO104"/>
  <c r="AL124"/>
  <c r="AO124"/>
  <c r="AL140"/>
  <c r="AO140"/>
  <c r="AL90"/>
  <c r="AO90"/>
  <c r="AL94"/>
  <c r="AO94"/>
  <c r="AL110"/>
  <c r="AO110"/>
  <c r="AL133"/>
  <c r="AO133"/>
  <c r="AL117"/>
  <c r="AO117"/>
  <c r="AL135"/>
  <c r="AO135"/>
  <c r="AL84"/>
  <c r="AO84"/>
  <c r="AL76"/>
  <c r="AO76"/>
  <c r="AL68"/>
  <c r="AO68"/>
  <c r="AL99"/>
  <c r="AO99"/>
  <c r="AL106"/>
  <c r="AO106"/>
  <c r="AL126"/>
  <c r="AO126"/>
  <c r="AL125"/>
  <c r="AO125"/>
  <c r="AL139"/>
  <c r="AO139"/>
  <c r="AL83"/>
  <c r="AO83"/>
  <c r="AL75"/>
  <c r="AO75"/>
  <c r="AL67"/>
  <c r="AO67"/>
  <c r="AL95"/>
  <c r="AO95"/>
  <c r="AL111"/>
  <c r="AO111"/>
  <c r="AL119"/>
  <c r="AO119"/>
  <c r="AL130"/>
  <c r="AO130"/>
  <c r="AL146"/>
  <c r="AO146"/>
  <c r="AL101"/>
  <c r="AO101"/>
  <c r="AL121"/>
  <c r="AO121"/>
  <c r="AL100"/>
  <c r="AO100"/>
  <c r="AL141"/>
  <c r="AO141"/>
  <c r="AL128"/>
  <c r="AO128"/>
  <c r="AL144"/>
  <c r="AO144"/>
  <c r="AL123"/>
  <c r="AO123"/>
  <c r="AL134"/>
  <c r="AO134"/>
  <c r="AL86"/>
  <c r="AO86"/>
  <c r="AL78"/>
  <c r="AO78"/>
  <c r="AL70"/>
  <c r="AO70"/>
  <c r="AL97"/>
  <c r="AO97"/>
  <c r="AL113"/>
  <c r="AO113"/>
  <c r="AL96"/>
  <c r="AO96"/>
  <c r="AL112"/>
  <c r="AO112"/>
  <c r="AL116"/>
  <c r="AO116"/>
  <c r="AL132"/>
  <c r="AO132"/>
  <c r="AL148"/>
  <c r="AO148"/>
  <c r="AL92"/>
  <c r="AO92"/>
  <c r="AL102"/>
  <c r="AO102"/>
  <c r="AL118"/>
  <c r="AO118"/>
  <c r="AL137"/>
  <c r="AO137"/>
  <c r="AL143"/>
  <c r="AO143"/>
  <c r="AL87"/>
  <c r="AO87"/>
  <c r="AL79"/>
  <c r="AO79"/>
  <c r="AL71"/>
  <c r="AO71"/>
  <c r="AL107"/>
  <c r="AO107"/>
  <c r="AL89"/>
  <c r="AO89"/>
  <c r="AL81"/>
  <c r="AO81"/>
  <c r="AL73"/>
  <c r="AO73"/>
  <c r="AL98"/>
  <c r="AO98"/>
  <c r="AL149"/>
  <c r="AO149"/>
  <c r="AL131"/>
  <c r="AO131"/>
  <c r="AL147"/>
  <c r="AO147"/>
  <c r="AL88"/>
  <c r="AO88"/>
  <c r="AL80"/>
  <c r="AO80"/>
  <c r="AL72"/>
  <c r="AO72"/>
  <c r="AL103"/>
  <c r="AO103"/>
  <c r="AL85"/>
  <c r="AO85"/>
  <c r="AL77"/>
  <c r="AO77"/>
  <c r="AL69"/>
  <c r="AO69"/>
  <c r="AL122"/>
  <c r="AO122"/>
  <c r="AL127"/>
  <c r="AO127"/>
  <c r="AL138"/>
  <c r="AO138"/>
  <c r="AL82"/>
  <c r="AO82"/>
  <c r="AL74"/>
  <c r="AO74"/>
  <c r="AL93"/>
  <c r="AO93"/>
  <c r="AL109"/>
  <c r="AO109"/>
  <c r="AL145"/>
  <c r="AO145"/>
  <c r="AL108"/>
  <c r="AO108"/>
  <c r="AL120"/>
  <c r="AO120"/>
  <c r="AL136"/>
  <c r="AO136"/>
  <c r="AA103"/>
  <c r="AA69"/>
  <c r="AA107"/>
  <c r="AP81"/>
  <c r="AM81"/>
  <c r="AP99"/>
  <c r="AM99"/>
  <c r="AP132"/>
  <c r="AM132"/>
  <c r="AP116"/>
  <c r="AM116"/>
  <c r="AM118"/>
  <c r="AP118"/>
  <c r="AP78"/>
  <c r="AM78"/>
  <c r="AP124"/>
  <c r="AM124"/>
  <c r="AM98"/>
  <c r="AP98"/>
  <c r="AM88"/>
  <c r="AP88"/>
  <c r="AP111"/>
  <c r="AM111"/>
  <c r="AP73"/>
  <c r="AM73"/>
  <c r="AP107"/>
  <c r="AM107"/>
  <c r="AP105"/>
  <c r="AM105"/>
  <c r="AM126"/>
  <c r="AP126"/>
  <c r="AP70"/>
  <c r="AM70"/>
  <c r="AP109"/>
  <c r="AM109"/>
  <c r="AP146"/>
  <c r="AM146"/>
  <c r="AP139"/>
  <c r="AM139"/>
  <c r="AP90"/>
  <c r="AM90"/>
  <c r="AP127"/>
  <c r="AM127"/>
  <c r="AP128"/>
  <c r="AM128"/>
  <c r="AP115"/>
  <c r="AM115"/>
  <c r="AP148"/>
  <c r="AM148"/>
  <c r="AP97"/>
  <c r="AM97"/>
  <c r="AP134"/>
  <c r="AM134"/>
  <c r="AP100"/>
  <c r="AM100"/>
  <c r="AP101"/>
  <c r="AM101"/>
  <c r="AM122"/>
  <c r="AP122"/>
  <c r="AM72"/>
  <c r="AP72"/>
  <c r="AM137"/>
  <c r="AP137"/>
  <c r="AM76"/>
  <c r="AP76"/>
  <c r="AP119"/>
  <c r="AM119"/>
  <c r="AM129"/>
  <c r="AP129"/>
  <c r="AP142"/>
  <c r="AM142"/>
  <c r="AP108"/>
  <c r="AM108"/>
  <c r="AM117"/>
  <c r="AP117"/>
  <c r="AP87"/>
  <c r="AM87"/>
  <c r="AM106"/>
  <c r="AP106"/>
  <c r="AP74"/>
  <c r="AM74"/>
  <c r="AM145"/>
  <c r="AP145"/>
  <c r="AP103"/>
  <c r="AM103"/>
  <c r="AM133"/>
  <c r="AP133"/>
  <c r="AM114"/>
  <c r="AP114"/>
  <c r="AP113"/>
  <c r="AM113"/>
  <c r="AP91"/>
  <c r="AM91"/>
  <c r="AM94"/>
  <c r="AP94"/>
  <c r="AM125"/>
  <c r="AP125"/>
  <c r="AP138"/>
  <c r="AM138"/>
  <c r="AP96"/>
  <c r="AM96"/>
  <c r="AP77"/>
  <c r="AM77"/>
  <c r="AP92"/>
  <c r="AM92"/>
  <c r="AM141"/>
  <c r="AP141"/>
  <c r="AP140"/>
  <c r="AM140"/>
  <c r="AP83"/>
  <c r="AM83"/>
  <c r="AM102"/>
  <c r="AP102"/>
  <c r="AP144"/>
  <c r="AM144"/>
  <c r="AP71"/>
  <c r="AM71"/>
  <c r="AP147"/>
  <c r="AM147"/>
  <c r="AM80"/>
  <c r="AP80"/>
  <c r="AP85"/>
  <c r="AM85"/>
  <c r="AP123"/>
  <c r="AM123"/>
  <c r="AM84"/>
  <c r="AP84"/>
  <c r="AM149"/>
  <c r="AP149"/>
  <c r="AP120"/>
  <c r="AM120"/>
  <c r="AP121"/>
  <c r="AM121"/>
  <c r="AP75"/>
  <c r="AM75"/>
  <c r="AM110"/>
  <c r="AP110"/>
  <c r="AP136"/>
  <c r="AM136"/>
  <c r="AP79"/>
  <c r="AM79"/>
  <c r="AP112"/>
  <c r="AM112"/>
  <c r="AP82"/>
  <c r="AM82"/>
  <c r="AP95"/>
  <c r="AM95"/>
  <c r="AP89"/>
  <c r="AM89"/>
  <c r="AP143"/>
  <c r="AM143"/>
  <c r="AP67"/>
  <c r="AM67"/>
  <c r="AP131"/>
  <c r="AM131"/>
  <c r="AP86"/>
  <c r="AM86"/>
  <c r="AP93"/>
  <c r="AM93"/>
  <c r="AP130"/>
  <c r="AM130"/>
  <c r="AP104"/>
  <c r="AM104"/>
  <c r="AP69"/>
  <c r="AM69"/>
  <c r="AP135"/>
  <c r="AM135"/>
  <c r="AM68"/>
  <c r="AP68"/>
</calcChain>
</file>

<file path=xl/sharedStrings.xml><?xml version="1.0" encoding="utf-8"?>
<sst xmlns="http://schemas.openxmlformats.org/spreadsheetml/2006/main" count="1569" uniqueCount="394">
  <si>
    <t>Row</t>
  </si>
  <si>
    <t>Analysis</t>
  </si>
  <si>
    <t>Identifier 1</t>
  </si>
  <si>
    <t>Identifier 2</t>
  </si>
  <si>
    <t>Date</t>
  </si>
  <si>
    <t>Time</t>
  </si>
  <si>
    <t>Peak Nr</t>
  </si>
  <si>
    <t>Rt</t>
  </si>
  <si>
    <t>Amount</t>
  </si>
  <si>
    <t>Amt%</t>
  </si>
  <si>
    <t>Ampl  44</t>
  </si>
  <si>
    <t>BGD 44</t>
  </si>
  <si>
    <t>Area 44</t>
  </si>
  <si>
    <t>Area 45</t>
  </si>
  <si>
    <t>BGD 45</t>
  </si>
  <si>
    <t>Ampl  45</t>
  </si>
  <si>
    <t>Area 46</t>
  </si>
  <si>
    <t>BGD 46</t>
  </si>
  <si>
    <t>Ampl  46</t>
  </si>
  <si>
    <t>d 13C/12C</t>
  </si>
  <si>
    <t>941</t>
  </si>
  <si>
    <t>urea</t>
  </si>
  <si>
    <t>7</t>
  </si>
  <si>
    <t>07/12/18</t>
  </si>
  <si>
    <t>12:33:48</t>
  </si>
  <si>
    <t>940</t>
  </si>
  <si>
    <t>iACET</t>
  </si>
  <si>
    <t>12:23:57</t>
  </si>
  <si>
    <t>939</t>
  </si>
  <si>
    <t>66E</t>
  </si>
  <si>
    <t>Saipan</t>
  </si>
  <si>
    <t>12:14:06</t>
  </si>
  <si>
    <t>938</t>
  </si>
  <si>
    <t>66D</t>
  </si>
  <si>
    <t>12:04:15</t>
  </si>
  <si>
    <t>937</t>
  </si>
  <si>
    <t>66C</t>
  </si>
  <si>
    <t>11:54:24</t>
  </si>
  <si>
    <t>936</t>
  </si>
  <si>
    <t>66B</t>
  </si>
  <si>
    <t>11:44:33</t>
  </si>
  <si>
    <t>935</t>
  </si>
  <si>
    <t>66A</t>
  </si>
  <si>
    <t>11:34:42</t>
  </si>
  <si>
    <t>934</t>
  </si>
  <si>
    <t>65E</t>
  </si>
  <si>
    <t>11:24:51</t>
  </si>
  <si>
    <t>933</t>
  </si>
  <si>
    <t>65D</t>
  </si>
  <si>
    <t>11:15:00</t>
  </si>
  <si>
    <t>932</t>
  </si>
  <si>
    <t>65C</t>
  </si>
  <si>
    <t>11:05:09</t>
  </si>
  <si>
    <t>931</t>
  </si>
  <si>
    <t>6</t>
  </si>
  <si>
    <t>10:55:18</t>
  </si>
  <si>
    <t>930</t>
  </si>
  <si>
    <t>10:45:27</t>
  </si>
  <si>
    <t>929</t>
  </si>
  <si>
    <t>65B</t>
  </si>
  <si>
    <t>07/11/18</t>
  </si>
  <si>
    <t>22:25:02</t>
  </si>
  <si>
    <t>928</t>
  </si>
  <si>
    <t>65A</t>
  </si>
  <si>
    <t>22:15:11</t>
  </si>
  <si>
    <t>927</t>
  </si>
  <si>
    <t>61D</t>
  </si>
  <si>
    <t>22:05:21</t>
  </si>
  <si>
    <t>926</t>
  </si>
  <si>
    <t>61C</t>
  </si>
  <si>
    <t>21:55:29</t>
  </si>
  <si>
    <t>925</t>
  </si>
  <si>
    <t>61B</t>
  </si>
  <si>
    <t>21:45:39</t>
  </si>
  <si>
    <t>924</t>
  </si>
  <si>
    <t>61A</t>
  </si>
  <si>
    <t>21:35:47</t>
  </si>
  <si>
    <t>923</t>
  </si>
  <si>
    <t>40E</t>
  </si>
  <si>
    <t>21:25:57</t>
  </si>
  <si>
    <t>922</t>
  </si>
  <si>
    <t>40D</t>
  </si>
  <si>
    <t>21:16:06</t>
  </si>
  <si>
    <t>921</t>
  </si>
  <si>
    <t>40C</t>
  </si>
  <si>
    <t>21:06:15</t>
  </si>
  <si>
    <t>920</t>
  </si>
  <si>
    <t>40B</t>
  </si>
  <si>
    <t>20:56:24</t>
  </si>
  <si>
    <t>919</t>
  </si>
  <si>
    <t>5</t>
  </si>
  <si>
    <t>20:46:33</t>
  </si>
  <si>
    <t>918</t>
  </si>
  <si>
    <t>20:36:42</t>
  </si>
  <si>
    <t>917</t>
  </si>
  <si>
    <t>40A</t>
  </si>
  <si>
    <t>20:26:51</t>
  </si>
  <si>
    <t>916</t>
  </si>
  <si>
    <t>35E</t>
  </si>
  <si>
    <t>20:17:00</t>
  </si>
  <si>
    <t>915</t>
  </si>
  <si>
    <t>35D</t>
  </si>
  <si>
    <t>20:07:09</t>
  </si>
  <si>
    <t>914</t>
  </si>
  <si>
    <t>35C</t>
  </si>
  <si>
    <t>19:57:18</t>
  </si>
  <si>
    <t>913</t>
  </si>
  <si>
    <t>35B</t>
  </si>
  <si>
    <t>19:47:28</t>
  </si>
  <si>
    <t>912</t>
  </si>
  <si>
    <t>35A</t>
  </si>
  <si>
    <t>19:37:37</t>
  </si>
  <si>
    <t>911</t>
  </si>
  <si>
    <t>34E</t>
  </si>
  <si>
    <t>19:27:46</t>
  </si>
  <si>
    <t>910</t>
  </si>
  <si>
    <t>34D</t>
  </si>
  <si>
    <t>19:17:55</t>
  </si>
  <si>
    <t>909</t>
  </si>
  <si>
    <t>34C</t>
  </si>
  <si>
    <t>19:08:04</t>
  </si>
  <si>
    <t>908</t>
  </si>
  <si>
    <t>34B</t>
  </si>
  <si>
    <t>18:58:14</t>
  </si>
  <si>
    <t>907</t>
  </si>
  <si>
    <t>4</t>
  </si>
  <si>
    <t>18:48:22</t>
  </si>
  <si>
    <t>906</t>
  </si>
  <si>
    <t>18:38:31</t>
  </si>
  <si>
    <t>905</t>
  </si>
  <si>
    <t>34A</t>
  </si>
  <si>
    <t>18:28:40</t>
  </si>
  <si>
    <t>904</t>
  </si>
  <si>
    <t>29E</t>
  </si>
  <si>
    <t>18:18:49</t>
  </si>
  <si>
    <t>903</t>
  </si>
  <si>
    <t>29D</t>
  </si>
  <si>
    <t>18:08:57</t>
  </si>
  <si>
    <t>902</t>
  </si>
  <si>
    <t>29C</t>
  </si>
  <si>
    <t>17:59:06</t>
  </si>
  <si>
    <t>901</t>
  </si>
  <si>
    <t>29B</t>
  </si>
  <si>
    <t>17:49:15</t>
  </si>
  <si>
    <t>45.2</t>
  </si>
  <si>
    <t>900</t>
  </si>
  <si>
    <t>29A</t>
  </si>
  <si>
    <t>17:39:25</t>
  </si>
  <si>
    <t>899</t>
  </si>
  <si>
    <t>22E</t>
  </si>
  <si>
    <t>17:29:34</t>
  </si>
  <si>
    <t>898</t>
  </si>
  <si>
    <t>22D</t>
  </si>
  <si>
    <t>17:18:58</t>
  </si>
  <si>
    <t>897</t>
  </si>
  <si>
    <t>22C</t>
  </si>
  <si>
    <t>17:09:07</t>
  </si>
  <si>
    <t>896</t>
  </si>
  <si>
    <t>22B</t>
  </si>
  <si>
    <t>16:59:15</t>
  </si>
  <si>
    <t>895</t>
  </si>
  <si>
    <t>3</t>
  </si>
  <si>
    <t>16:49:24</t>
  </si>
  <si>
    <t>894</t>
  </si>
  <si>
    <t>16:39:32</t>
  </si>
  <si>
    <t>893</t>
  </si>
  <si>
    <t>22A</t>
  </si>
  <si>
    <t>16:29:41</t>
  </si>
  <si>
    <t>892</t>
  </si>
  <si>
    <t>23E</t>
  </si>
  <si>
    <t>16:19:49</t>
  </si>
  <si>
    <t>891</t>
  </si>
  <si>
    <t>23D</t>
  </si>
  <si>
    <t>16:09:58</t>
  </si>
  <si>
    <t>890</t>
  </si>
  <si>
    <t>23C</t>
  </si>
  <si>
    <t>16:00:07</t>
  </si>
  <si>
    <t>889</t>
  </si>
  <si>
    <t>23B</t>
  </si>
  <si>
    <t>15:50:16</t>
  </si>
  <si>
    <t>888</t>
  </si>
  <si>
    <t>23A</t>
  </si>
  <si>
    <t>15:40:25</t>
  </si>
  <si>
    <t>887</t>
  </si>
  <si>
    <t>37E</t>
  </si>
  <si>
    <t>15:30:34</t>
  </si>
  <si>
    <t>886</t>
  </si>
  <si>
    <t>37D</t>
  </si>
  <si>
    <t>15:20:42</t>
  </si>
  <si>
    <t>885</t>
  </si>
  <si>
    <t>37C</t>
  </si>
  <si>
    <t>15:10:32</t>
  </si>
  <si>
    <t>884</t>
  </si>
  <si>
    <t>37B</t>
  </si>
  <si>
    <t>15:00:41</t>
  </si>
  <si>
    <t>883</t>
  </si>
  <si>
    <t>2</t>
  </si>
  <si>
    <t>14:50:49</t>
  </si>
  <si>
    <t>882</t>
  </si>
  <si>
    <t>14:40:58</t>
  </si>
  <si>
    <t>881</t>
  </si>
  <si>
    <t>37A</t>
  </si>
  <si>
    <t>14:31:07</t>
  </si>
  <si>
    <t>880</t>
  </si>
  <si>
    <t>14C</t>
  </si>
  <si>
    <t>14:21:15</t>
  </si>
  <si>
    <t>879</t>
  </si>
  <si>
    <t>14B</t>
  </si>
  <si>
    <t>14:11:24</t>
  </si>
  <si>
    <t>878</t>
  </si>
  <si>
    <t>14A</t>
  </si>
  <si>
    <t>14:01:32</t>
  </si>
  <si>
    <t>877</t>
  </si>
  <si>
    <t>11E</t>
  </si>
  <si>
    <t>13:51:40</t>
  </si>
  <si>
    <t>876</t>
  </si>
  <si>
    <t>11D</t>
  </si>
  <si>
    <t>13:41:49</t>
  </si>
  <si>
    <t>875</t>
  </si>
  <si>
    <t>11C</t>
  </si>
  <si>
    <t>13:31:58</t>
  </si>
  <si>
    <t>874</t>
  </si>
  <si>
    <t>11B</t>
  </si>
  <si>
    <t>13:22:07</t>
  </si>
  <si>
    <t>873</t>
  </si>
  <si>
    <t>11A</t>
  </si>
  <si>
    <t>13:12:15</t>
  </si>
  <si>
    <t>872</t>
  </si>
  <si>
    <t>8E</t>
  </si>
  <si>
    <t>13:02:24</t>
  </si>
  <si>
    <t>871</t>
  </si>
  <si>
    <t>1</t>
  </si>
  <si>
    <t>12:52:32</t>
  </si>
  <si>
    <t>870</t>
  </si>
  <si>
    <t>12:42:41</t>
  </si>
  <si>
    <t>869</t>
  </si>
  <si>
    <t>8D</t>
  </si>
  <si>
    <t>12:32:50</t>
  </si>
  <si>
    <t>868</t>
  </si>
  <si>
    <t>8C</t>
  </si>
  <si>
    <t>12:22:59</t>
  </si>
  <si>
    <t>866</t>
  </si>
  <si>
    <t>8B</t>
  </si>
  <si>
    <t>12:11:56</t>
  </si>
  <si>
    <t>865</t>
  </si>
  <si>
    <t>8A</t>
  </si>
  <si>
    <t>12:02:04</t>
  </si>
  <si>
    <t>864</t>
  </si>
  <si>
    <t>6E</t>
  </si>
  <si>
    <t>11:52:13</t>
  </si>
  <si>
    <t>863</t>
  </si>
  <si>
    <t>6D</t>
  </si>
  <si>
    <t>11:42:22</t>
  </si>
  <si>
    <t>862</t>
  </si>
  <si>
    <t>6C</t>
  </si>
  <si>
    <t>11:33:23</t>
  </si>
  <si>
    <t>861</t>
  </si>
  <si>
    <t>6B</t>
  </si>
  <si>
    <t>11:23:32</t>
  </si>
  <si>
    <t>860</t>
  </si>
  <si>
    <t>6A</t>
  </si>
  <si>
    <t>11:13:40</t>
  </si>
  <si>
    <t>859</t>
  </si>
  <si>
    <t>5A</t>
  </si>
  <si>
    <t>11:03:49</t>
  </si>
  <si>
    <t>858</t>
  </si>
  <si>
    <t>18</t>
  </si>
  <si>
    <t>10:53:58</t>
  </si>
  <si>
    <t>857</t>
  </si>
  <si>
    <t>10:44:06</t>
  </si>
  <si>
    <t>856</t>
  </si>
  <si>
    <t>blank</t>
  </si>
  <si>
    <t>10:33:13</t>
  </si>
  <si>
    <t>Ampl  28</t>
  </si>
  <si>
    <t>BGD 28</t>
  </si>
  <si>
    <t>Area 28</t>
  </si>
  <si>
    <t>Ampl  29</t>
  </si>
  <si>
    <t>BGD 29</t>
  </si>
  <si>
    <t>Area 29</t>
  </si>
  <si>
    <t>d 15N/14N</t>
  </si>
  <si>
    <t>45.7</t>
  </si>
  <si>
    <t>46.2</t>
  </si>
  <si>
    <t>46.0</t>
  </si>
  <si>
    <t>45.8</t>
  </si>
  <si>
    <t>45.9</t>
  </si>
  <si>
    <t>45.3</t>
  </si>
  <si>
    <t>44.8</t>
  </si>
  <si>
    <t>44.3</t>
  </si>
  <si>
    <t>44.1</t>
  </si>
  <si>
    <t>42.6</t>
  </si>
  <si>
    <t>47.2</t>
  </si>
  <si>
    <t>47.0</t>
  </si>
  <si>
    <t>47.1</t>
  </si>
  <si>
    <t>50.1</t>
  </si>
  <si>
    <t>46.7</t>
  </si>
  <si>
    <t>46.9</t>
  </si>
  <si>
    <t>46.8</t>
  </si>
  <si>
    <t>49.9</t>
  </si>
  <si>
    <t>46.5</t>
  </si>
  <si>
    <t>46.3</t>
  </si>
  <si>
    <t>46.6</t>
  </si>
  <si>
    <t>47.3</t>
  </si>
  <si>
    <t>48.2</t>
  </si>
  <si>
    <t>46.4</t>
  </si>
  <si>
    <t>47.8</t>
  </si>
  <si>
    <t>46.1</t>
  </si>
  <si>
    <t>45.1</t>
  </si>
  <si>
    <t>47.7</t>
  </si>
  <si>
    <t>45.0</t>
  </si>
  <si>
    <t>45.5</t>
  </si>
  <si>
    <t>48.3</t>
  </si>
  <si>
    <t>47.4</t>
  </si>
  <si>
    <t>44.6</t>
  </si>
  <si>
    <r>
      <t>d</t>
    </r>
    <r>
      <rPr>
        <b/>
        <vertAlign val="superscript"/>
        <sz val="10"/>
        <color indexed="8"/>
        <rFont val="Arial"/>
        <family val="2"/>
      </rPr>
      <t>13</t>
    </r>
    <r>
      <rPr>
        <b/>
        <sz val="10"/>
        <color indexed="8"/>
        <rFont val="Arial"/>
        <family val="2"/>
      </rPr>
      <t>C corrections</t>
    </r>
  </si>
  <si>
    <t>Fill in data on standards in green area</t>
  </si>
  <si>
    <t>Corrections based on linear regression</t>
  </si>
  <si>
    <t>References used</t>
  </si>
  <si>
    <t>Ref 1</t>
  </si>
  <si>
    <t>Ref 2</t>
  </si>
  <si>
    <t xml:space="preserve">Linear regression: </t>
  </si>
  <si>
    <t>Measured values:</t>
  </si>
  <si>
    <t>(corrected=slope*measured+intercept)</t>
  </si>
  <si>
    <t xml:space="preserve">slope: </t>
  </si>
  <si>
    <t>intercept</t>
  </si>
  <si>
    <t>Average</t>
  </si>
  <si>
    <t>Stdev</t>
  </si>
  <si>
    <t>Reference values</t>
  </si>
  <si>
    <t>Dd</t>
  </si>
  <si>
    <t>Blank data</t>
  </si>
  <si>
    <t xml:space="preserve">Area </t>
  </si>
  <si>
    <t>d13C</t>
  </si>
  <si>
    <t>Blank</t>
  </si>
  <si>
    <t>Avg</t>
  </si>
  <si>
    <t>Approach1: first calibrate measured d13C values, then perform blank-correction</t>
  </si>
  <si>
    <t>Approach2: blank correction first, then calibration with standard data</t>
  </si>
  <si>
    <t>Difference is normally minimal</t>
  </si>
  <si>
    <t>Calibrated</t>
  </si>
  <si>
    <t xml:space="preserve">d13C </t>
  </si>
  <si>
    <t>Blk corr</t>
  </si>
  <si>
    <t>Final</t>
  </si>
  <si>
    <t>SampleID</t>
  </si>
  <si>
    <t>measured</t>
  </si>
  <si>
    <t>final</t>
  </si>
  <si>
    <t>Approach1: first calibrate measured d15N values, then perform blank-correction</t>
  </si>
  <si>
    <t>d15N</t>
  </si>
  <si>
    <t>Area all</t>
  </si>
  <si>
    <r>
      <t>d</t>
    </r>
    <r>
      <rPr>
        <b/>
        <vertAlign val="superscript"/>
        <sz val="10"/>
        <color indexed="8"/>
        <rFont val="Arial"/>
        <family val="2"/>
      </rPr>
      <t>15</t>
    </r>
    <r>
      <rPr>
        <b/>
        <sz val="10"/>
        <color indexed="8"/>
        <rFont val="Arial"/>
        <family val="2"/>
      </rPr>
      <t>N corrections</t>
    </r>
  </si>
  <si>
    <t>d34S corrections</t>
  </si>
  <si>
    <t>Ref 3</t>
  </si>
  <si>
    <t>S1</t>
  </si>
  <si>
    <t>S2</t>
  </si>
  <si>
    <t>d34S</t>
  </si>
  <si>
    <t>Area C</t>
  </si>
  <si>
    <t>Area N</t>
  </si>
  <si>
    <t>Area S</t>
  </si>
  <si>
    <t>Standard</t>
  </si>
  <si>
    <t>F-C</t>
  </si>
  <si>
    <t>F-N</t>
  </si>
  <si>
    <t>F-S</t>
  </si>
  <si>
    <t>caffeine</t>
  </si>
  <si>
    <t>S1/S2</t>
  </si>
  <si>
    <t>mg</t>
  </si>
  <si>
    <t>Area C-corr</t>
  </si>
  <si>
    <t>Area N-corr</t>
  </si>
  <si>
    <t>mg C</t>
  </si>
  <si>
    <t>mg N</t>
  </si>
  <si>
    <t>K-C</t>
  </si>
  <si>
    <t>K-N</t>
  </si>
  <si>
    <t>Area S-corr</t>
  </si>
  <si>
    <t>mg S</t>
  </si>
  <si>
    <t>K-S</t>
  </si>
  <si>
    <t>E10</t>
  </si>
  <si>
    <t>avg</t>
  </si>
  <si>
    <t>stdev</t>
  </si>
  <si>
    <t>%err</t>
  </si>
  <si>
    <t>Slope</t>
  </si>
  <si>
    <t>interc</t>
  </si>
  <si>
    <t>Approach: first calibrate measured delta values, then perform blank-correction</t>
  </si>
  <si>
    <t>Approach uses regression line between element amounts and blank-corrected areas</t>
  </si>
  <si>
    <t>Approach 2: blank correction first, then calibration with standard data</t>
  </si>
  <si>
    <t>Approach uses K factors, this assumes an intercept of 0 between element amounts and blank-corrected areas</t>
  </si>
  <si>
    <t>Mass sample</t>
  </si>
  <si>
    <t>%C</t>
  </si>
  <si>
    <t>%N</t>
  </si>
  <si>
    <t>%S</t>
  </si>
  <si>
    <t>C/N</t>
  </si>
  <si>
    <t>SampleID 2</t>
  </si>
  <si>
    <t>Corrected</t>
  </si>
  <si>
    <t>Area All</t>
  </si>
  <si>
    <t>I7</t>
  </si>
  <si>
    <t>I6</t>
  </si>
  <si>
    <t>I5</t>
  </si>
  <si>
    <t>I4</t>
  </si>
  <si>
    <t>I3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</si>
</sst>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"/>
    <numFmt numFmtId="166" formatCode="0.0"/>
    <numFmt numFmtId="167" formatCode="0.0000"/>
  </numFmts>
  <fonts count="12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2" fillId="0" borderId="0"/>
    <xf numFmtId="0" fontId="1" fillId="0" borderId="0"/>
  </cellStyleXfs>
  <cellXfs count="260">
    <xf numFmtId="0" fontId="0" fillId="0" borderId="0" xfId="0"/>
    <xf numFmtId="0" fontId="0" fillId="0" borderId="0" xfId="0" quotePrefix="1" applyNumberFormat="1"/>
    <xf numFmtId="0" fontId="3" fillId="2" borderId="0" xfId="2" applyFont="1" applyFill="1"/>
    <xf numFmtId="0" fontId="7" fillId="2" borderId="0" xfId="2" applyFont="1" applyFill="1"/>
    <xf numFmtId="0" fontId="7" fillId="2" borderId="0" xfId="2" applyFont="1" applyFill="1" applyAlignment="1">
      <alignment horizontal="left"/>
    </xf>
    <xf numFmtId="0" fontId="7" fillId="2" borderId="0" xfId="2" applyFont="1" applyFill="1" applyAlignment="1">
      <alignment horizontal="center"/>
    </xf>
    <xf numFmtId="0" fontId="7" fillId="0" borderId="0" xfId="2" applyFont="1"/>
    <xf numFmtId="0" fontId="8" fillId="2" borderId="0" xfId="2" applyFont="1" applyFill="1"/>
    <xf numFmtId="0" fontId="8" fillId="2" borderId="1" xfId="2" applyFont="1" applyFill="1" applyBorder="1"/>
    <xf numFmtId="0" fontId="8" fillId="2" borderId="2" xfId="2" applyFont="1" applyFill="1" applyBorder="1"/>
    <xf numFmtId="0" fontId="8" fillId="2" borderId="3" xfId="2" applyFont="1" applyFill="1" applyBorder="1" applyAlignment="1">
      <alignment horizontal="center"/>
    </xf>
    <xf numFmtId="0" fontId="8" fillId="2" borderId="4" xfId="2" applyFont="1" applyFill="1" applyBorder="1"/>
    <xf numFmtId="0" fontId="7" fillId="2" borderId="3" xfId="2" applyFont="1" applyFill="1" applyBorder="1"/>
    <xf numFmtId="0" fontId="7" fillId="2" borderId="5" xfId="2" applyFont="1" applyFill="1" applyBorder="1"/>
    <xf numFmtId="0" fontId="8" fillId="2" borderId="3" xfId="2" applyFont="1" applyFill="1" applyBorder="1" applyAlignment="1">
      <alignment horizontal="left"/>
    </xf>
    <xf numFmtId="0" fontId="9" fillId="3" borderId="6" xfId="2" applyFont="1" applyFill="1" applyBorder="1" applyAlignment="1">
      <alignment horizontal="center"/>
    </xf>
    <xf numFmtId="0" fontId="9" fillId="3" borderId="7" xfId="2" applyFont="1" applyFill="1" applyBorder="1" applyAlignment="1">
      <alignment horizontal="center"/>
    </xf>
    <xf numFmtId="0" fontId="7" fillId="2" borderId="8" xfId="2" applyFont="1" applyFill="1" applyBorder="1"/>
    <xf numFmtId="0" fontId="7" fillId="2" borderId="0" xfId="2" applyFont="1" applyFill="1" applyBorder="1"/>
    <xf numFmtId="0" fontId="7" fillId="2" borderId="9" xfId="2" applyFont="1" applyFill="1" applyBorder="1"/>
    <xf numFmtId="0" fontId="8" fillId="2" borderId="8" xfId="2" applyFont="1" applyFill="1" applyBorder="1"/>
    <xf numFmtId="0" fontId="8" fillId="2" borderId="0" xfId="2" applyFont="1" applyFill="1" applyBorder="1" applyAlignment="1">
      <alignment horizontal="left"/>
    </xf>
    <xf numFmtId="0" fontId="9" fillId="3" borderId="10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8" fillId="2" borderId="11" xfId="2" applyFont="1" applyFill="1" applyBorder="1" applyAlignment="1">
      <alignment horizontal="left"/>
    </xf>
    <xf numFmtId="0" fontId="9" fillId="3" borderId="0" xfId="2" applyFont="1" applyFill="1" applyBorder="1" applyAlignment="1">
      <alignment horizontal="center"/>
    </xf>
    <xf numFmtId="0" fontId="8" fillId="2" borderId="0" xfId="2" applyFont="1" applyFill="1" applyBorder="1"/>
    <xf numFmtId="0" fontId="8" fillId="2" borderId="12" xfId="2" applyFont="1" applyFill="1" applyBorder="1"/>
    <xf numFmtId="0" fontId="9" fillId="3" borderId="13" xfId="2" applyFont="1" applyFill="1" applyBorder="1" applyAlignment="1">
      <alignment horizontal="center"/>
    </xf>
    <xf numFmtId="0" fontId="9" fillId="3" borderId="14" xfId="2" applyFont="1" applyFill="1" applyBorder="1" applyAlignment="1">
      <alignment horizontal="center"/>
    </xf>
    <xf numFmtId="0" fontId="8" fillId="2" borderId="3" xfId="2" applyFont="1" applyFill="1" applyBorder="1"/>
    <xf numFmtId="2" fontId="7" fillId="2" borderId="0" xfId="2" applyNumberFormat="1" applyFont="1" applyFill="1" applyBorder="1" applyAlignment="1">
      <alignment horizontal="center"/>
    </xf>
    <xf numFmtId="0" fontId="8" fillId="2" borderId="15" xfId="2" applyFont="1" applyFill="1" applyBorder="1"/>
    <xf numFmtId="2" fontId="7" fillId="2" borderId="15" xfId="2" applyNumberFormat="1" applyFont="1" applyFill="1" applyBorder="1" applyAlignment="1">
      <alignment horizontal="center"/>
    </xf>
    <xf numFmtId="0" fontId="7" fillId="2" borderId="2" xfId="2" applyFont="1" applyFill="1" applyBorder="1"/>
    <xf numFmtId="0" fontId="2" fillId="0" borderId="0" xfId="3" applyAlignment="1">
      <alignment horizontal="center"/>
    </xf>
    <xf numFmtId="0" fontId="7" fillId="2" borderId="12" xfId="2" applyFont="1" applyFill="1" applyBorder="1"/>
    <xf numFmtId="0" fontId="7" fillId="2" borderId="15" xfId="2" applyFont="1" applyFill="1" applyBorder="1"/>
    <xf numFmtId="0" fontId="7" fillId="2" borderId="16" xfId="2" applyFont="1" applyFill="1" applyBorder="1"/>
    <xf numFmtId="2" fontId="7" fillId="2" borderId="2" xfId="2" applyNumberFormat="1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2" fillId="0" borderId="0" xfId="3" quotePrefix="1" applyNumberFormat="1"/>
    <xf numFmtId="0" fontId="7" fillId="2" borderId="15" xfId="2" applyFont="1" applyFill="1" applyBorder="1" applyAlignment="1">
      <alignment horizontal="center"/>
    </xf>
    <xf numFmtId="164" fontId="7" fillId="2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7" fillId="0" borderId="0" xfId="2" applyFont="1" applyFill="1"/>
    <xf numFmtId="0" fontId="7" fillId="0" borderId="0" xfId="2" applyFont="1" applyAlignment="1">
      <alignment horizontal="center"/>
    </xf>
    <xf numFmtId="0" fontId="8" fillId="4" borderId="4" xfId="2" applyFont="1" applyFill="1" applyBorder="1"/>
    <xf numFmtId="0" fontId="8" fillId="4" borderId="3" xfId="2" applyFont="1" applyFill="1" applyBorder="1"/>
    <xf numFmtId="0" fontId="8" fillId="4" borderId="3" xfId="2" applyFont="1" applyFill="1" applyBorder="1" applyAlignment="1">
      <alignment horizontal="center"/>
    </xf>
    <xf numFmtId="0" fontId="8" fillId="3" borderId="3" xfId="2" applyFont="1" applyFill="1" applyBorder="1" applyAlignment="1">
      <alignment horizontal="center"/>
    </xf>
    <xf numFmtId="0" fontId="8" fillId="4" borderId="12" xfId="2" applyFont="1" applyFill="1" applyBorder="1"/>
    <xf numFmtId="0" fontId="8" fillId="4" borderId="15" xfId="2" applyFont="1" applyFill="1" applyBorder="1"/>
    <xf numFmtId="0" fontId="8" fillId="4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2" fontId="5" fillId="0" borderId="0" xfId="2" applyNumberFormat="1" applyFont="1" applyAlignment="1">
      <alignment horizontal="center"/>
    </xf>
    <xf numFmtId="2" fontId="7" fillId="0" borderId="0" xfId="2" applyNumberFormat="1" applyFont="1" applyAlignment="1">
      <alignment horizontal="center"/>
    </xf>
    <xf numFmtId="0" fontId="0" fillId="0" borderId="0" xfId="0" applyNumberFormat="1" applyFont="1"/>
    <xf numFmtId="0" fontId="3" fillId="5" borderId="0" xfId="2" applyFont="1" applyFill="1"/>
    <xf numFmtId="0" fontId="7" fillId="5" borderId="0" xfId="2" applyFont="1" applyFill="1" applyAlignment="1">
      <alignment horizontal="center"/>
    </xf>
    <xf numFmtId="0" fontId="3" fillId="6" borderId="0" xfId="2" applyFont="1" applyFill="1"/>
    <xf numFmtId="0" fontId="7" fillId="6" borderId="0" xfId="2" applyFont="1" applyFill="1" applyAlignment="1">
      <alignment horizontal="center"/>
    </xf>
    <xf numFmtId="0" fontId="3" fillId="7" borderId="0" xfId="2" applyFont="1" applyFill="1"/>
    <xf numFmtId="0" fontId="7" fillId="7" borderId="0" xfId="2" applyFont="1" applyFill="1" applyAlignment="1">
      <alignment horizontal="center"/>
    </xf>
    <xf numFmtId="0" fontId="5" fillId="8" borderId="7" xfId="2" applyFont="1" applyFill="1" applyBorder="1" applyAlignment="1">
      <alignment horizontal="center"/>
    </xf>
    <xf numFmtId="0" fontId="5" fillId="8" borderId="6" xfId="2" applyFont="1" applyFill="1" applyBorder="1" applyAlignment="1">
      <alignment horizontal="center"/>
    </xf>
    <xf numFmtId="0" fontId="5" fillId="8" borderId="17" xfId="2" applyFont="1" applyFill="1" applyBorder="1" applyAlignment="1">
      <alignment horizontal="center"/>
    </xf>
    <xf numFmtId="0" fontId="5" fillId="8" borderId="11" xfId="2" applyFont="1" applyFill="1" applyBorder="1" applyAlignment="1">
      <alignment horizontal="center"/>
    </xf>
    <xf numFmtId="0" fontId="5" fillId="8" borderId="10" xfId="2" applyFont="1" applyFill="1" applyBorder="1" applyAlignment="1">
      <alignment horizontal="center"/>
    </xf>
    <xf numFmtId="0" fontId="5" fillId="8" borderId="0" xfId="2" applyFont="1" applyFill="1" applyBorder="1" applyAlignment="1">
      <alignment horizontal="center"/>
    </xf>
    <xf numFmtId="164" fontId="8" fillId="2" borderId="0" xfId="2" applyNumberFormat="1" applyFont="1" applyFill="1" applyBorder="1"/>
    <xf numFmtId="0" fontId="5" fillId="8" borderId="18" xfId="2" applyFont="1" applyFill="1" applyBorder="1" applyAlignment="1">
      <alignment horizontal="center"/>
    </xf>
    <xf numFmtId="0" fontId="5" fillId="8" borderId="14" xfId="2" applyFont="1" applyFill="1" applyBorder="1" applyAlignment="1">
      <alignment horizontal="center"/>
    </xf>
    <xf numFmtId="0" fontId="5" fillId="8" borderId="13" xfId="2" applyFont="1" applyFill="1" applyBorder="1" applyAlignment="1">
      <alignment horizontal="center"/>
    </xf>
    <xf numFmtId="164" fontId="7" fillId="2" borderId="0" xfId="2" applyNumberFormat="1" applyFont="1" applyFill="1" applyBorder="1"/>
    <xf numFmtId="0" fontId="0" fillId="0" borderId="0" xfId="0" applyAlignment="1">
      <alignment horizontal="center"/>
    </xf>
    <xf numFmtId="0" fontId="7" fillId="5" borderId="2" xfId="2" applyFont="1" applyFill="1" applyBorder="1" applyAlignment="1">
      <alignment horizontal="center"/>
    </xf>
    <xf numFmtId="0" fontId="7" fillId="6" borderId="2" xfId="2" applyFont="1" applyFill="1" applyBorder="1" applyAlignment="1">
      <alignment horizontal="center"/>
    </xf>
    <xf numFmtId="0" fontId="7" fillId="7" borderId="2" xfId="2" applyFont="1" applyFill="1" applyBorder="1" applyAlignment="1">
      <alignment horizontal="center"/>
    </xf>
    <xf numFmtId="0" fontId="8" fillId="9" borderId="1" xfId="0" applyFont="1" applyFill="1" applyBorder="1"/>
    <xf numFmtId="0" fontId="8" fillId="9" borderId="2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/>
    </xf>
    <xf numFmtId="0" fontId="8" fillId="9" borderId="4" xfId="0" applyFont="1" applyFill="1" applyBorder="1"/>
    <xf numFmtId="0" fontId="0" fillId="9" borderId="3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8" fillId="9" borderId="8" xfId="0" applyFont="1" applyFill="1" applyBorder="1"/>
    <xf numFmtId="0" fontId="0" fillId="9" borderId="0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8" fillId="9" borderId="12" xfId="0" applyFont="1" applyFill="1" applyBorder="1"/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8" fillId="5" borderId="2" xfId="0" applyFont="1" applyFill="1" applyBorder="1"/>
    <xf numFmtId="0" fontId="8" fillId="5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/>
    <xf numFmtId="0" fontId="8" fillId="4" borderId="3" xfId="0" applyFont="1" applyFill="1" applyBorder="1" applyAlignment="1">
      <alignment horizontal="center"/>
    </xf>
    <xf numFmtId="0" fontId="8" fillId="7" borderId="2" xfId="0" applyFont="1" applyFill="1" applyBorder="1"/>
    <xf numFmtId="0" fontId="8" fillId="7" borderId="2" xfId="0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NumberFormat="1"/>
    <xf numFmtId="0" fontId="0" fillId="0" borderId="0" xfId="0" quotePrefix="1" applyNumberFormat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Border="1"/>
    <xf numFmtId="0" fontId="11" fillId="0" borderId="0" xfId="0" applyFont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8" fillId="0" borderId="15" xfId="0" applyFont="1" applyBorder="1"/>
    <xf numFmtId="2" fontId="11" fillId="0" borderId="15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8" fillId="0" borderId="3" xfId="0" applyFont="1" applyBorder="1"/>
    <xf numFmtId="1" fontId="11" fillId="0" borderId="3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0" xfId="2" applyNumberFormat="1" applyFont="1" applyFill="1" applyBorder="1" applyAlignment="1">
      <alignment vertical="center" wrapText="1"/>
    </xf>
    <xf numFmtId="0" fontId="7" fillId="0" borderId="0" xfId="2" applyNumberFormat="1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5" borderId="4" xfId="2" applyFont="1" applyFill="1" applyBorder="1"/>
    <xf numFmtId="0" fontId="8" fillId="5" borderId="3" xfId="2" applyFont="1" applyFill="1" applyBorder="1"/>
    <xf numFmtId="0" fontId="8" fillId="5" borderId="3" xfId="2" applyFont="1" applyFill="1" applyBorder="1" applyAlignment="1">
      <alignment horizontal="center"/>
    </xf>
    <xf numFmtId="0" fontId="8" fillId="6" borderId="3" xfId="2" applyFont="1" applyFill="1" applyBorder="1" applyAlignment="1">
      <alignment horizontal="center"/>
    </xf>
    <xf numFmtId="0" fontId="8" fillId="7" borderId="3" xfId="2" applyFont="1" applyFill="1" applyBorder="1" applyAlignment="1">
      <alignment horizontal="center"/>
    </xf>
    <xf numFmtId="0" fontId="8" fillId="11" borderId="3" xfId="2" applyFont="1" applyFill="1" applyBorder="1" applyAlignment="1">
      <alignment horizontal="center"/>
    </xf>
    <xf numFmtId="0" fontId="8" fillId="12" borderId="3" xfId="2" applyFont="1" applyFill="1" applyBorder="1" applyAlignment="1">
      <alignment horizontal="center"/>
    </xf>
    <xf numFmtId="0" fontId="8" fillId="13" borderId="3" xfId="2" applyFont="1" applyFill="1" applyBorder="1" applyAlignment="1">
      <alignment horizontal="center"/>
    </xf>
    <xf numFmtId="0" fontId="8" fillId="14" borderId="3" xfId="2" applyFont="1" applyFill="1" applyBorder="1" applyAlignment="1">
      <alignment horizontal="center"/>
    </xf>
    <xf numFmtId="0" fontId="8" fillId="5" borderId="12" xfId="2" applyFont="1" applyFill="1" applyBorder="1"/>
    <xf numFmtId="0" fontId="8" fillId="5" borderId="15" xfId="2" applyFont="1" applyFill="1" applyBorder="1"/>
    <xf numFmtId="0" fontId="8" fillId="5" borderId="15" xfId="2" applyFont="1" applyFill="1" applyBorder="1" applyAlignment="1">
      <alignment horizontal="center"/>
    </xf>
    <xf numFmtId="0" fontId="8" fillId="6" borderId="15" xfId="2" applyFont="1" applyFill="1" applyBorder="1" applyAlignment="1">
      <alignment horizontal="center"/>
    </xf>
    <xf numFmtId="0" fontId="8" fillId="7" borderId="15" xfId="2" applyFont="1" applyFill="1" applyBorder="1" applyAlignment="1">
      <alignment horizontal="center"/>
    </xf>
    <xf numFmtId="0" fontId="8" fillId="11" borderId="15" xfId="2" applyFont="1" applyFill="1" applyBorder="1" applyAlignment="1">
      <alignment horizontal="center"/>
    </xf>
    <xf numFmtId="0" fontId="8" fillId="12" borderId="15" xfId="2" applyFont="1" applyFill="1" applyBorder="1" applyAlignment="1">
      <alignment horizontal="center"/>
    </xf>
    <xf numFmtId="0" fontId="8" fillId="13" borderId="15" xfId="2" applyFont="1" applyFill="1" applyBorder="1" applyAlignment="1">
      <alignment horizontal="center"/>
    </xf>
    <xf numFmtId="0" fontId="8" fillId="14" borderId="15" xfId="2" applyFont="1" applyFill="1" applyBorder="1" applyAlignment="1">
      <alignment horizontal="center"/>
    </xf>
    <xf numFmtId="164" fontId="7" fillId="0" borderId="0" xfId="2" applyNumberFormat="1" applyFont="1"/>
    <xf numFmtId="2" fontId="7" fillId="0" borderId="0" xfId="2" applyNumberFormat="1" applyFont="1"/>
    <xf numFmtId="166" fontId="7" fillId="0" borderId="0" xfId="2" applyNumberFormat="1" applyFont="1"/>
    <xf numFmtId="0" fontId="8" fillId="10" borderId="0" xfId="2" applyNumberFormat="1" applyFont="1" applyFill="1" applyBorder="1" applyAlignment="1">
      <alignment horizontal="center" vertical="center" wrapText="1"/>
    </xf>
    <xf numFmtId="0" fontId="8" fillId="10" borderId="15" xfId="2" applyNumberFormat="1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7" fillId="3" borderId="0" xfId="2" applyNumberFormat="1" applyFont="1" applyFill="1" applyBorder="1" applyAlignment="1">
      <alignment wrapText="1"/>
    </xf>
    <xf numFmtId="0" fontId="7" fillId="3" borderId="15" xfId="2" applyNumberFormat="1" applyFont="1" applyFill="1" applyBorder="1" applyAlignment="1">
      <alignment wrapText="1"/>
    </xf>
    <xf numFmtId="0" fontId="0" fillId="0" borderId="6" xfId="0" quotePrefix="1" applyNumberFormat="1" applyBorder="1"/>
    <xf numFmtId="0" fontId="0" fillId="0" borderId="17" xfId="0" quotePrefix="1" applyNumberFormat="1" applyBorder="1"/>
    <xf numFmtId="0" fontId="0" fillId="0" borderId="10" xfId="0" quotePrefix="1" applyNumberFormat="1" applyBorder="1"/>
    <xf numFmtId="0" fontId="0" fillId="0" borderId="0" xfId="0" quotePrefix="1" applyNumberFormat="1" applyBorder="1"/>
    <xf numFmtId="0" fontId="0" fillId="0" borderId="13" xfId="0" quotePrefix="1" applyNumberFormat="1" applyBorder="1"/>
    <xf numFmtId="0" fontId="7" fillId="0" borderId="0" xfId="4" applyFont="1"/>
    <xf numFmtId="2" fontId="5" fillId="0" borderId="0" xfId="4" applyNumberFormat="1" applyFont="1" applyAlignment="1">
      <alignment horizontal="center"/>
    </xf>
    <xf numFmtId="2" fontId="7" fillId="0" borderId="0" xfId="4" applyNumberFormat="1" applyFont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1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6" fontId="7" fillId="0" borderId="0" xfId="4" applyNumberFormat="1" applyFont="1"/>
    <xf numFmtId="2" fontId="7" fillId="0" borderId="0" xfId="4" applyNumberFormat="1" applyFont="1"/>
    <xf numFmtId="164" fontId="7" fillId="0" borderId="0" xfId="4" applyNumberFormat="1" applyFont="1"/>
    <xf numFmtId="0" fontId="8" fillId="14" borderId="15" xfId="4" applyFont="1" applyFill="1" applyBorder="1" applyAlignment="1">
      <alignment horizontal="center"/>
    </xf>
    <xf numFmtId="0" fontId="8" fillId="7" borderId="15" xfId="4" applyFont="1" applyFill="1" applyBorder="1" applyAlignment="1">
      <alignment horizontal="center"/>
    </xf>
    <xf numFmtId="0" fontId="8" fillId="6" borderId="15" xfId="4" applyFont="1" applyFill="1" applyBorder="1" applyAlignment="1">
      <alignment horizontal="center"/>
    </xf>
    <xf numFmtId="0" fontId="8" fillId="5" borderId="15" xfId="4" applyFont="1" applyFill="1" applyBorder="1" applyAlignment="1">
      <alignment horizontal="center"/>
    </xf>
    <xf numFmtId="0" fontId="8" fillId="13" borderId="15" xfId="4" applyFont="1" applyFill="1" applyBorder="1" applyAlignment="1">
      <alignment horizontal="center"/>
    </xf>
    <xf numFmtId="0" fontId="8" fillId="12" borderId="15" xfId="4" applyFont="1" applyFill="1" applyBorder="1" applyAlignment="1">
      <alignment horizontal="center"/>
    </xf>
    <xf numFmtId="0" fontId="8" fillId="11" borderId="15" xfId="4" applyFont="1" applyFill="1" applyBorder="1" applyAlignment="1">
      <alignment horizontal="center"/>
    </xf>
    <xf numFmtId="0" fontId="8" fillId="5" borderId="15" xfId="4" applyFont="1" applyFill="1" applyBorder="1"/>
    <xf numFmtId="0" fontId="8" fillId="5" borderId="12" xfId="4" applyFont="1" applyFill="1" applyBorder="1"/>
    <xf numFmtId="0" fontId="8" fillId="14" borderId="3" xfId="4" applyFont="1" applyFill="1" applyBorder="1" applyAlignment="1">
      <alignment horizontal="center"/>
    </xf>
    <xf numFmtId="0" fontId="8" fillId="7" borderId="3" xfId="4" applyFont="1" applyFill="1" applyBorder="1" applyAlignment="1">
      <alignment horizontal="center"/>
    </xf>
    <xf numFmtId="0" fontId="8" fillId="6" borderId="3" xfId="4" applyFont="1" applyFill="1" applyBorder="1" applyAlignment="1">
      <alignment horizontal="center"/>
    </xf>
    <xf numFmtId="0" fontId="8" fillId="5" borderId="3" xfId="4" applyFont="1" applyFill="1" applyBorder="1" applyAlignment="1">
      <alignment horizontal="center"/>
    </xf>
    <xf numFmtId="0" fontId="8" fillId="13" borderId="3" xfId="4" applyFont="1" applyFill="1" applyBorder="1" applyAlignment="1">
      <alignment horizontal="center"/>
    </xf>
    <xf numFmtId="0" fontId="8" fillId="12" borderId="3" xfId="4" applyFont="1" applyFill="1" applyBorder="1" applyAlignment="1">
      <alignment horizontal="center"/>
    </xf>
    <xf numFmtId="0" fontId="8" fillId="11" borderId="3" xfId="4" applyFont="1" applyFill="1" applyBorder="1" applyAlignment="1">
      <alignment horizontal="center"/>
    </xf>
    <xf numFmtId="0" fontId="8" fillId="5" borderId="3" xfId="4" applyFont="1" applyFill="1" applyBorder="1"/>
    <xf numFmtId="0" fontId="8" fillId="5" borderId="4" xfId="4" applyFont="1" applyFill="1" applyBorder="1"/>
    <xf numFmtId="0" fontId="7" fillId="0" borderId="0" xfId="4" applyNumberFormat="1" applyFont="1" applyFill="1" applyBorder="1" applyAlignment="1">
      <alignment wrapText="1"/>
    </xf>
    <xf numFmtId="0" fontId="8" fillId="10" borderId="15" xfId="4" applyNumberFormat="1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/>
    </xf>
    <xf numFmtId="0" fontId="8" fillId="10" borderId="0" xfId="4" applyNumberFormat="1" applyFont="1" applyFill="1" applyBorder="1" applyAlignment="1">
      <alignment horizontal="center" vertical="center" wrapText="1"/>
    </xf>
    <xf numFmtId="0" fontId="7" fillId="0" borderId="0" xfId="4" applyFont="1" applyFill="1"/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/>
    <xf numFmtId="0" fontId="8" fillId="0" borderId="0" xfId="4" applyFont="1" applyFill="1" applyBorder="1"/>
    <xf numFmtId="0" fontId="8" fillId="0" borderId="0" xfId="4" applyNumberFormat="1" applyFont="1" applyFill="1" applyBorder="1" applyAlignment="1">
      <alignment vertical="center" wrapText="1"/>
    </xf>
    <xf numFmtId="0" fontId="7" fillId="2" borderId="0" xfId="4" applyFont="1" applyFill="1"/>
    <xf numFmtId="2" fontId="7" fillId="2" borderId="0" xfId="4" applyNumberFormat="1" applyFont="1" applyFill="1" applyBorder="1" applyAlignment="1">
      <alignment horizontal="center"/>
    </xf>
    <xf numFmtId="164" fontId="7" fillId="2" borderId="0" xfId="4" applyNumberFormat="1" applyFont="1" applyFill="1" applyBorder="1" applyAlignment="1">
      <alignment horizontal="center"/>
    </xf>
    <xf numFmtId="0" fontId="7" fillId="2" borderId="0" xfId="4" applyFont="1" applyFill="1" applyBorder="1"/>
    <xf numFmtId="0" fontId="8" fillId="2" borderId="0" xfId="4" applyFont="1" applyFill="1" applyBorder="1"/>
    <xf numFmtId="2" fontId="7" fillId="2" borderId="15" xfId="4" applyNumberFormat="1" applyFont="1" applyFill="1" applyBorder="1" applyAlignment="1">
      <alignment horizontal="center"/>
    </xf>
    <xf numFmtId="0" fontId="7" fillId="2" borderId="15" xfId="4" applyFont="1" applyFill="1" applyBorder="1" applyAlignment="1">
      <alignment horizontal="center"/>
    </xf>
    <xf numFmtId="0" fontId="7" fillId="2" borderId="15" xfId="4" applyFont="1" applyFill="1" applyBorder="1"/>
    <xf numFmtId="0" fontId="8" fillId="2" borderId="15" xfId="4" applyFont="1" applyFill="1" applyBorder="1"/>
    <xf numFmtId="0" fontId="7" fillId="2" borderId="0" xfId="4" applyFont="1" applyFill="1" applyBorder="1" applyAlignment="1">
      <alignment horizontal="center"/>
    </xf>
    <xf numFmtId="0" fontId="7" fillId="2" borderId="3" xfId="4" applyFont="1" applyFill="1" applyBorder="1"/>
    <xf numFmtId="0" fontId="8" fillId="2" borderId="3" xfId="4" applyFont="1" applyFill="1" applyBorder="1"/>
    <xf numFmtId="0" fontId="7" fillId="7" borderId="2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5" borderId="2" xfId="4" applyFont="1" applyFill="1" applyBorder="1" applyAlignment="1">
      <alignment horizontal="center"/>
    </xf>
    <xf numFmtId="0" fontId="7" fillId="2" borderId="2" xfId="4" applyFont="1" applyFill="1" applyBorder="1"/>
    <xf numFmtId="0" fontId="8" fillId="2" borderId="2" xfId="4" applyFont="1" applyFill="1" applyBorder="1"/>
    <xf numFmtId="2" fontId="7" fillId="2" borderId="2" xfId="4" applyNumberFormat="1" applyFont="1" applyFill="1" applyBorder="1" applyAlignment="1">
      <alignment horizontal="center"/>
    </xf>
    <xf numFmtId="0" fontId="8" fillId="2" borderId="1" xfId="4" applyFont="1" applyFill="1" applyBorder="1"/>
    <xf numFmtId="0" fontId="7" fillId="2" borderId="16" xfId="4" applyFont="1" applyFill="1" applyBorder="1"/>
    <xf numFmtId="0" fontId="7" fillId="2" borderId="12" xfId="4" applyFont="1" applyFill="1" applyBorder="1"/>
    <xf numFmtId="0" fontId="7" fillId="2" borderId="9" xfId="4" applyFont="1" applyFill="1" applyBorder="1"/>
    <xf numFmtId="0" fontId="7" fillId="2" borderId="8" xfId="4" applyFont="1" applyFill="1" applyBorder="1"/>
    <xf numFmtId="0" fontId="8" fillId="2" borderId="12" xfId="4" applyFont="1" applyFill="1" applyBorder="1"/>
    <xf numFmtId="0" fontId="8" fillId="2" borderId="4" xfId="4" applyFont="1" applyFill="1" applyBorder="1"/>
    <xf numFmtId="164" fontId="7" fillId="2" borderId="0" xfId="4" applyNumberFormat="1" applyFont="1" applyFill="1" applyBorder="1"/>
    <xf numFmtId="0" fontId="5" fillId="8" borderId="14" xfId="4" applyFont="1" applyFill="1" applyBorder="1" applyAlignment="1">
      <alignment horizontal="center"/>
    </xf>
    <xf numFmtId="0" fontId="5" fillId="8" borderId="18" xfId="4" applyFont="1" applyFill="1" applyBorder="1" applyAlignment="1">
      <alignment horizontal="center"/>
    </xf>
    <xf numFmtId="0" fontId="5" fillId="8" borderId="13" xfId="4" applyFont="1" applyFill="1" applyBorder="1" applyAlignment="1">
      <alignment horizontal="center"/>
    </xf>
    <xf numFmtId="0" fontId="8" fillId="2" borderId="11" xfId="4" applyFont="1" applyFill="1" applyBorder="1" applyAlignment="1">
      <alignment horizontal="left"/>
    </xf>
    <xf numFmtId="164" fontId="8" fillId="2" borderId="0" xfId="4" applyNumberFormat="1" applyFont="1" applyFill="1" applyBorder="1"/>
    <xf numFmtId="0" fontId="8" fillId="2" borderId="8" xfId="4" applyFont="1" applyFill="1" applyBorder="1"/>
    <xf numFmtId="0" fontId="5" fillId="8" borderId="11" xfId="4" applyFont="1" applyFill="1" applyBorder="1" applyAlignment="1">
      <alignment horizontal="center"/>
    </xf>
    <xf numFmtId="0" fontId="5" fillId="8" borderId="0" xfId="4" applyFont="1" applyFill="1" applyBorder="1" applyAlignment="1">
      <alignment horizontal="center"/>
    </xf>
    <xf numFmtId="0" fontId="5" fillId="8" borderId="10" xfId="4" applyFont="1" applyFill="1" applyBorder="1" applyAlignment="1">
      <alignment horizontal="center"/>
    </xf>
    <xf numFmtId="0" fontId="8" fillId="2" borderId="0" xfId="4" applyFont="1" applyFill="1" applyBorder="1" applyAlignment="1">
      <alignment horizontal="left"/>
    </xf>
    <xf numFmtId="0" fontId="5" fillId="8" borderId="7" xfId="4" applyFont="1" applyFill="1" applyBorder="1" applyAlignment="1">
      <alignment horizontal="center"/>
    </xf>
    <xf numFmtId="0" fontId="5" fillId="8" borderId="17" xfId="4" applyFont="1" applyFill="1" applyBorder="1" applyAlignment="1">
      <alignment horizontal="center"/>
    </xf>
    <xf numFmtId="0" fontId="5" fillId="8" borderId="6" xfId="4" applyFont="1" applyFill="1" applyBorder="1" applyAlignment="1">
      <alignment horizontal="center"/>
    </xf>
    <xf numFmtId="0" fontId="8" fillId="2" borderId="3" xfId="4" applyFont="1" applyFill="1" applyBorder="1" applyAlignment="1">
      <alignment horizontal="left"/>
    </xf>
    <xf numFmtId="0" fontId="7" fillId="2" borderId="5" xfId="4" applyFont="1" applyFill="1" applyBorder="1"/>
    <xf numFmtId="0" fontId="8" fillId="2" borderId="3" xfId="4" applyFont="1" applyFill="1" applyBorder="1" applyAlignment="1">
      <alignment horizontal="center"/>
    </xf>
    <xf numFmtId="0" fontId="7" fillId="7" borderId="0" xfId="4" applyFont="1" applyFill="1" applyAlignment="1">
      <alignment horizontal="center"/>
    </xf>
    <xf numFmtId="0" fontId="3" fillId="7" borderId="0" xfId="4" applyFont="1" applyFill="1"/>
    <xf numFmtId="0" fontId="7" fillId="6" borderId="0" xfId="4" applyFont="1" applyFill="1" applyAlignment="1">
      <alignment horizontal="center"/>
    </xf>
    <xf numFmtId="0" fontId="3" fillId="6" borderId="0" xfId="4" applyFont="1" applyFill="1"/>
    <xf numFmtId="0" fontId="7" fillId="5" borderId="0" xfId="4" applyFont="1" applyFill="1" applyAlignment="1">
      <alignment horizontal="center"/>
    </xf>
    <xf numFmtId="0" fontId="3" fillId="5" borderId="0" xfId="4" applyFont="1" applyFill="1"/>
    <xf numFmtId="0" fontId="7" fillId="2" borderId="0" xfId="4" applyFont="1" applyFill="1" applyAlignment="1">
      <alignment horizontal="center"/>
    </xf>
    <xf numFmtId="0" fontId="7" fillId="2" borderId="0" xfId="4" applyFont="1" applyFill="1" applyAlignment="1">
      <alignment horizontal="left"/>
    </xf>
    <xf numFmtId="0" fontId="8" fillId="2" borderId="0" xfId="4" applyFont="1" applyFill="1"/>
  </cellXfs>
  <cellStyles count="5">
    <cellStyle name="Normal 2" xfId="1"/>
    <cellStyle name="Standaard" xfId="0" builtinId="0"/>
    <cellStyle name="Standaard 2" xfId="2"/>
    <cellStyle name="Standaard 2 2" xfId="4"/>
    <cellStyle name="Standaard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40776788879165"/>
          <c:y val="4.2145593869731802E-2"/>
          <c:w val="0.81936310331400353"/>
          <c:h val="0.7394636015325670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Eq val="1"/>
            <c:trendlineLbl>
              <c:layout>
                <c:manualLayout>
                  <c:x val="0.4608170025371448"/>
                  <c:y val="0.24071872905602537"/>
                </c:manualLayout>
              </c:layout>
              <c:numFmt formatCode="#\,##0.000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'CNS_sample_calibrations (blank)'!$C$23:$D$23</c:f>
              <c:numCache>
                <c:formatCode>0.00</c:formatCode>
                <c:ptCount val="2"/>
                <c:pt idx="0">
                  <c:v>-30.007000000000001</c:v>
                </c:pt>
                <c:pt idx="1">
                  <c:v>-37.366</c:v>
                </c:pt>
              </c:numCache>
            </c:numRef>
          </c:xVal>
          <c:yVal>
            <c:numRef>
              <c:f>'CNS_sample_calibrations (blank)'!$C$25:$D$25</c:f>
              <c:numCache>
                <c:formatCode>General</c:formatCode>
                <c:ptCount val="2"/>
                <c:pt idx="0" formatCode="0.00">
                  <c:v>-29.53</c:v>
                </c:pt>
                <c:pt idx="1">
                  <c:v>-37.020000000000003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'CNS_sample_calibrations (blank)'!$E$67:$E$94</c:f>
              <c:numCache>
                <c:formatCode>General</c:formatCode>
                <c:ptCount val="28"/>
                <c:pt idx="0">
                  <c:v>-23.225000000000001</c:v>
                </c:pt>
                <c:pt idx="1">
                  <c:v>-24</c:v>
                </c:pt>
                <c:pt idx="2">
                  <c:v>-28.57</c:v>
                </c:pt>
                <c:pt idx="3">
                  <c:v>-28.54</c:v>
                </c:pt>
                <c:pt idx="4">
                  <c:v>-34.401000000000003</c:v>
                </c:pt>
              </c:numCache>
            </c:numRef>
          </c:xVal>
          <c:yVal>
            <c:numRef>
              <c:f>'CNS_sample_calibrations (blank)'!$N$67:$N$142</c:f>
              <c:numCache>
                <c:formatCode>0.00</c:formatCode>
                <c:ptCount val="76"/>
                <c:pt idx="0">
                  <c:v>-22.627271368392442</c:v>
                </c:pt>
                <c:pt idx="1">
                  <c:v>-23.416067400462019</c:v>
                </c:pt>
                <c:pt idx="2">
                  <c:v>-28.067419486343255</c:v>
                </c:pt>
                <c:pt idx="3">
                  <c:v>-28.036885446392173</c:v>
                </c:pt>
                <c:pt idx="4">
                  <c:v>-34.002219051501569</c:v>
                </c:pt>
              </c:numCache>
            </c:numRef>
          </c:yVal>
        </c:ser>
        <c:axId val="128087168"/>
        <c:axId val="128089472"/>
      </c:scatterChart>
      <c:valAx>
        <c:axId val="128087168"/>
        <c:scaling>
          <c:orientation val="minMax"/>
          <c:min val="-4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d13C-measured</a:t>
                </a:r>
              </a:p>
            </c:rich>
          </c:tx>
          <c:layout/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8089472"/>
        <c:crossesAt val="-40"/>
        <c:crossBetween val="midCat"/>
      </c:valAx>
      <c:valAx>
        <c:axId val="128089472"/>
        <c:scaling>
          <c:orientation val="minMax"/>
          <c:min val="-4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d13C-reference</a:t>
                </a:r>
              </a:p>
            </c:rich>
          </c:tx>
          <c:layout/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8087168"/>
        <c:crossesAt val="-30"/>
        <c:crossBetween val="midCat"/>
      </c:valAx>
      <c:spPr>
        <a:noFill/>
        <a:ln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9110561593024037"/>
          <c:y val="5.7050538005458493E-2"/>
          <c:w val="0.22032255265612405"/>
          <c:h val="0.16236074076397833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3644378032830995"/>
          <c:y val="4.2145737307264557E-2"/>
          <c:w val="0.81936310331400353"/>
          <c:h val="0.73946360153256707"/>
        </c:manualLayout>
      </c:layout>
      <c:scatterChart>
        <c:scatterStyle val="lineMarker"/>
        <c:ser>
          <c:idx val="0"/>
          <c:order val="0"/>
          <c:tx>
            <c:v>Carbon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7606885737684032E-2"/>
                  <c:y val="0.3994601719099780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'CNS_sample_calibrations (filled'!$C$42:$C$51</c:f>
              <c:numCache>
                <c:formatCode>General</c:formatCode>
                <c:ptCount val="10"/>
                <c:pt idx="0">
                  <c:v>0.38700000000000001</c:v>
                </c:pt>
                <c:pt idx="1">
                  <c:v>0.34799999999999998</c:v>
                </c:pt>
                <c:pt idx="2">
                  <c:v>0.35599999999999998</c:v>
                </c:pt>
                <c:pt idx="3">
                  <c:v>0.35699999999999998</c:v>
                </c:pt>
                <c:pt idx="4">
                  <c:v>0.32400000000000001</c:v>
                </c:pt>
                <c:pt idx="5">
                  <c:v>0.38800000000000001</c:v>
                </c:pt>
                <c:pt idx="6">
                  <c:v>0.34799999999999998</c:v>
                </c:pt>
                <c:pt idx="7">
                  <c:v>0.35</c:v>
                </c:pt>
              </c:numCache>
            </c:numRef>
          </c:xVal>
          <c:yVal>
            <c:numRef>
              <c:f>'CNS_sample_calibrations (filled'!$F$42:$F$51</c:f>
              <c:numCache>
                <c:formatCode>0</c:formatCode>
                <c:ptCount val="10"/>
                <c:pt idx="0">
                  <c:v>121.38300000000001</c:v>
                </c:pt>
                <c:pt idx="1">
                  <c:v>107.301</c:v>
                </c:pt>
                <c:pt idx="2">
                  <c:v>107.89399999999999</c:v>
                </c:pt>
                <c:pt idx="3">
                  <c:v>108.867</c:v>
                </c:pt>
                <c:pt idx="4">
                  <c:v>99.781000000000006</c:v>
                </c:pt>
                <c:pt idx="5">
                  <c:v>120.23699999999999</c:v>
                </c:pt>
                <c:pt idx="6">
                  <c:v>106.352</c:v>
                </c:pt>
                <c:pt idx="7">
                  <c:v>107.867</c:v>
                </c:pt>
              </c:numCache>
            </c:numRef>
          </c:yVal>
        </c:ser>
        <c:axId val="130563072"/>
        <c:axId val="131421312"/>
      </c:scatterChart>
      <c:valAx>
        <c:axId val="130563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Sample mass (mg)</a:t>
                </a:r>
              </a:p>
            </c:rich>
          </c:tx>
          <c:layout/>
        </c:title>
        <c:numFmt formatCode="0.0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421312"/>
        <c:crossesAt val="-40"/>
        <c:crossBetween val="midCat"/>
      </c:valAx>
      <c:valAx>
        <c:axId val="1314213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Peak area (mV)</a:t>
                </a:r>
              </a:p>
            </c:rich>
          </c:tx>
          <c:layout/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563072"/>
        <c:crossesAt val="-30"/>
        <c:crossBetween val="midCat"/>
      </c:valAx>
      <c:spPr>
        <a:noFill/>
        <a:ln>
          <a:solidFill>
            <a:schemeClr val="tx1"/>
          </a:solidFill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Nitrogen</a:t>
            </a:r>
          </a:p>
        </c:rich>
      </c:tx>
      <c:layout>
        <c:manualLayout>
          <c:xMode val="edge"/>
          <c:yMode val="edge"/>
          <c:x val="0.453880563898585"/>
          <c:y val="4.134367234513938E-2"/>
        </c:manualLayout>
      </c:layout>
    </c:title>
    <c:plotArea>
      <c:layout>
        <c:manualLayout>
          <c:layoutTarget val="inner"/>
          <c:xMode val="edge"/>
          <c:yMode val="edge"/>
          <c:x val="0.13644378032831"/>
          <c:y val="4.2145737307264557E-2"/>
          <c:w val="0.81936310331400353"/>
          <c:h val="0.7394636015325670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7606885737684032E-2"/>
                  <c:y val="0.3994601719099783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'CNS_sample_calibrations (filled'!$C$42:$C$51</c:f>
              <c:numCache>
                <c:formatCode>General</c:formatCode>
                <c:ptCount val="10"/>
                <c:pt idx="0">
                  <c:v>0.38700000000000001</c:v>
                </c:pt>
                <c:pt idx="1">
                  <c:v>0.34799999999999998</c:v>
                </c:pt>
                <c:pt idx="2">
                  <c:v>0.35599999999999998</c:v>
                </c:pt>
                <c:pt idx="3">
                  <c:v>0.35699999999999998</c:v>
                </c:pt>
                <c:pt idx="4">
                  <c:v>0.32400000000000001</c:v>
                </c:pt>
                <c:pt idx="5">
                  <c:v>0.38800000000000001</c:v>
                </c:pt>
                <c:pt idx="6">
                  <c:v>0.34799999999999998</c:v>
                </c:pt>
                <c:pt idx="7">
                  <c:v>0.35</c:v>
                </c:pt>
              </c:numCache>
            </c:numRef>
          </c:xVal>
          <c:yVal>
            <c:numRef>
              <c:f>'CNS_sample_calibrations (filled'!$G$42:$G$51</c:f>
              <c:numCache>
                <c:formatCode>0</c:formatCode>
                <c:ptCount val="10"/>
                <c:pt idx="0">
                  <c:v>26.957000000000001</c:v>
                </c:pt>
                <c:pt idx="1">
                  <c:v>24.844000000000001</c:v>
                </c:pt>
                <c:pt idx="2">
                  <c:v>24.605999999999998</c:v>
                </c:pt>
                <c:pt idx="3">
                  <c:v>24.791</c:v>
                </c:pt>
                <c:pt idx="4">
                  <c:v>22.789000000000001</c:v>
                </c:pt>
                <c:pt idx="5">
                  <c:v>27.350999999999999</c:v>
                </c:pt>
                <c:pt idx="6">
                  <c:v>23.846</c:v>
                </c:pt>
                <c:pt idx="7">
                  <c:v>24.722000000000001</c:v>
                </c:pt>
              </c:numCache>
            </c:numRef>
          </c:yVal>
        </c:ser>
        <c:axId val="130823680"/>
        <c:axId val="130825600"/>
      </c:scatterChart>
      <c:valAx>
        <c:axId val="130823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Sample mass (mg)</a:t>
                </a:r>
              </a:p>
            </c:rich>
          </c:tx>
          <c:layout/>
        </c:title>
        <c:numFmt formatCode="0.0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825600"/>
        <c:crossesAt val="-40"/>
        <c:crossBetween val="midCat"/>
      </c:valAx>
      <c:valAx>
        <c:axId val="1308256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Peak area (mV)</a:t>
                </a:r>
              </a:p>
            </c:rich>
          </c:tx>
          <c:layout/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823680"/>
        <c:crossesAt val="-30"/>
        <c:crossBetween val="midCat"/>
      </c:valAx>
      <c:spPr>
        <a:noFill/>
        <a:ln>
          <a:solidFill>
            <a:schemeClr val="tx1"/>
          </a:solidFill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Sulphur</a:t>
            </a:r>
          </a:p>
        </c:rich>
      </c:tx>
      <c:layout>
        <c:manualLayout>
          <c:xMode val="edge"/>
          <c:yMode val="edge"/>
          <c:x val="0.453880563898585"/>
          <c:y val="4.13436555724652E-2"/>
        </c:manualLayout>
      </c:layout>
    </c:title>
    <c:plotArea>
      <c:layout>
        <c:manualLayout>
          <c:layoutTarget val="inner"/>
          <c:xMode val="edge"/>
          <c:yMode val="edge"/>
          <c:x val="0.13644378032831006"/>
          <c:y val="4.2145737307264557E-2"/>
          <c:w val="0.81936310331400353"/>
          <c:h val="0.7394636015325670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7606885737684032E-2"/>
                  <c:y val="0.3994601719099786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'CNS_sample_calibrations (filled'!$O$42:$O$51</c:f>
              <c:numCache>
                <c:formatCode>General</c:formatCode>
                <c:ptCount val="10"/>
                <c:pt idx="0">
                  <c:v>0.33200000000000002</c:v>
                </c:pt>
              </c:numCache>
            </c:numRef>
          </c:xVal>
          <c:yVal>
            <c:numRef>
              <c:f>'CNS_sample_calibrations (filled'!$P$42:$P$51</c:f>
              <c:numCache>
                <c:formatCode>General</c:formatCode>
                <c:ptCount val="10"/>
                <c:pt idx="0">
                  <c:v>115.923</c:v>
                </c:pt>
              </c:numCache>
            </c:numRef>
          </c:yVal>
        </c:ser>
        <c:axId val="130846720"/>
        <c:axId val="130848640"/>
      </c:scatterChart>
      <c:valAx>
        <c:axId val="130846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Sample mass (mg)</a:t>
                </a:r>
              </a:p>
            </c:rich>
          </c:tx>
          <c:layout/>
        </c:title>
        <c:numFmt formatCode="0.0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848640"/>
        <c:crossesAt val="-40"/>
        <c:crossBetween val="midCat"/>
      </c:valAx>
      <c:valAx>
        <c:axId val="1308486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Peak area (mV)</a:t>
                </a:r>
              </a:p>
            </c:rich>
          </c:tx>
          <c:layout/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846720"/>
        <c:crossesAt val="-30"/>
        <c:crossBetween val="midCat"/>
      </c:valAx>
      <c:spPr>
        <a:noFill/>
        <a:ln>
          <a:solidFill>
            <a:schemeClr val="tx1"/>
          </a:solidFill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8911174785100304"/>
          <c:y val="4.2145593869731802E-2"/>
          <c:w val="0.73065902578796549"/>
          <c:h val="0.73946360153256707"/>
        </c:manualLayout>
      </c:layout>
      <c:scatterChart>
        <c:scatterStyle val="lineMarker"/>
        <c:ser>
          <c:idx val="0"/>
          <c:order val="0"/>
          <c:tx>
            <c:v>Standards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55396370582616949"/>
                  <c:y val="-0.12151700392289669"/>
                </c:manualLayout>
              </c:layout>
              <c:numFmt formatCode="#\,##0.000" sourceLinked="0"/>
            </c:trendlineLbl>
          </c:trendline>
          <c:xVal>
            <c:numRef>
              <c:f>'d13C_with blank corrections'!$C$23:$D$23</c:f>
              <c:numCache>
                <c:formatCode>0.00</c:formatCode>
                <c:ptCount val="2"/>
                <c:pt idx="0">
                  <c:v>-29.846250000000001</c:v>
                </c:pt>
                <c:pt idx="1">
                  <c:v>-37.457999999999998</c:v>
                </c:pt>
              </c:numCache>
            </c:numRef>
          </c:xVal>
          <c:yVal>
            <c:numRef>
              <c:f>'d13C_with blank corrections'!$C$25:$D$25</c:f>
              <c:numCache>
                <c:formatCode>General</c:formatCode>
                <c:ptCount val="2"/>
                <c:pt idx="0">
                  <c:v>-29.53</c:v>
                </c:pt>
                <c:pt idx="1">
                  <c:v>-37.020000000000003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'd13C_with blank corrections'!$D$43:$D$125</c:f>
              <c:numCache>
                <c:formatCode>General</c:formatCode>
                <c:ptCount val="83"/>
                <c:pt idx="0">
                  <c:v>-12.007</c:v>
                </c:pt>
                <c:pt idx="1">
                  <c:v>-10.593999999999999</c:v>
                </c:pt>
                <c:pt idx="2">
                  <c:v>-11.664</c:v>
                </c:pt>
                <c:pt idx="3">
                  <c:v>-12.243</c:v>
                </c:pt>
                <c:pt idx="4">
                  <c:v>-11.334</c:v>
                </c:pt>
                <c:pt idx="5">
                  <c:v>-11.731999999999999</c:v>
                </c:pt>
                <c:pt idx="6">
                  <c:v>-9.5519999999999996</c:v>
                </c:pt>
                <c:pt idx="7">
                  <c:v>-10.536</c:v>
                </c:pt>
                <c:pt idx="8">
                  <c:v>-9.9060000000000006</c:v>
                </c:pt>
                <c:pt idx="9">
                  <c:v>-10.192</c:v>
                </c:pt>
                <c:pt idx="10">
                  <c:v>-11.73</c:v>
                </c:pt>
                <c:pt idx="11">
                  <c:v>-8.4779999999999998</c:v>
                </c:pt>
                <c:pt idx="12">
                  <c:v>-10.522</c:v>
                </c:pt>
                <c:pt idx="13">
                  <c:v>-10.237</c:v>
                </c:pt>
                <c:pt idx="14">
                  <c:v>-10.411</c:v>
                </c:pt>
                <c:pt idx="15">
                  <c:v>-8.09</c:v>
                </c:pt>
                <c:pt idx="16">
                  <c:v>-9.8979999999999997</c:v>
                </c:pt>
                <c:pt idx="17">
                  <c:v>-10.509</c:v>
                </c:pt>
                <c:pt idx="18">
                  <c:v>-10.785</c:v>
                </c:pt>
                <c:pt idx="19">
                  <c:v>-9.6180000000000003</c:v>
                </c:pt>
                <c:pt idx="20">
                  <c:v>-9.2899999999999991</c:v>
                </c:pt>
                <c:pt idx="21">
                  <c:v>-9.7629999999999999</c:v>
                </c:pt>
                <c:pt idx="22">
                  <c:v>-10.813000000000001</c:v>
                </c:pt>
                <c:pt idx="23">
                  <c:v>-9.1020000000000003</c:v>
                </c:pt>
                <c:pt idx="24">
                  <c:v>-9.702</c:v>
                </c:pt>
                <c:pt idx="25">
                  <c:v>-9.3049999999999997</c:v>
                </c:pt>
                <c:pt idx="26">
                  <c:v>-12.196999999999999</c:v>
                </c:pt>
                <c:pt idx="27">
                  <c:v>-10.122</c:v>
                </c:pt>
                <c:pt idx="28">
                  <c:v>-9.9019999999999992</c:v>
                </c:pt>
                <c:pt idx="29">
                  <c:v>-11.375</c:v>
                </c:pt>
                <c:pt idx="30">
                  <c:v>-8.36</c:v>
                </c:pt>
                <c:pt idx="31">
                  <c:v>-8.8529999999999998</c:v>
                </c:pt>
                <c:pt idx="32">
                  <c:v>-9.5060000000000002</c:v>
                </c:pt>
                <c:pt idx="33">
                  <c:v>-10.619</c:v>
                </c:pt>
                <c:pt idx="34">
                  <c:v>-8.5459999999999994</c:v>
                </c:pt>
                <c:pt idx="35">
                  <c:v>-10.17</c:v>
                </c:pt>
                <c:pt idx="36">
                  <c:v>-9.3650000000000002</c:v>
                </c:pt>
                <c:pt idx="37">
                  <c:v>-8.593</c:v>
                </c:pt>
                <c:pt idx="38">
                  <c:v>-8.3960000000000008</c:v>
                </c:pt>
                <c:pt idx="39">
                  <c:v>-9.8390000000000004</c:v>
                </c:pt>
                <c:pt idx="40">
                  <c:v>-10.973000000000001</c:v>
                </c:pt>
                <c:pt idx="41">
                  <c:v>-9.7560000000000002</c:v>
                </c:pt>
                <c:pt idx="42">
                  <c:v>-9.6319999999999997</c:v>
                </c:pt>
                <c:pt idx="43">
                  <c:v>-9.7840000000000007</c:v>
                </c:pt>
                <c:pt idx="44">
                  <c:v>-8.9930000000000003</c:v>
                </c:pt>
                <c:pt idx="45">
                  <c:v>-9.298</c:v>
                </c:pt>
                <c:pt idx="46">
                  <c:v>-9.7409999999999997</c:v>
                </c:pt>
                <c:pt idx="47">
                  <c:v>-8.4710000000000001</c:v>
                </c:pt>
                <c:pt idx="48">
                  <c:v>-8.2739999999999991</c:v>
                </c:pt>
                <c:pt idx="49">
                  <c:v>-9.2530000000000001</c:v>
                </c:pt>
                <c:pt idx="50">
                  <c:v>-8.7620000000000005</c:v>
                </c:pt>
                <c:pt idx="51">
                  <c:v>-8.1280000000000001</c:v>
                </c:pt>
                <c:pt idx="52">
                  <c:v>-9.7430000000000003</c:v>
                </c:pt>
                <c:pt idx="53">
                  <c:v>-8.3469999999999995</c:v>
                </c:pt>
                <c:pt idx="54">
                  <c:v>-10.144</c:v>
                </c:pt>
                <c:pt idx="55">
                  <c:v>-10.061</c:v>
                </c:pt>
                <c:pt idx="56">
                  <c:v>-9.4459999999999997</c:v>
                </c:pt>
                <c:pt idx="57">
                  <c:v>-11.119</c:v>
                </c:pt>
                <c:pt idx="58">
                  <c:v>-11.893000000000001</c:v>
                </c:pt>
                <c:pt idx="59">
                  <c:v>-11.673999999999999</c:v>
                </c:pt>
                <c:pt idx="60">
                  <c:v>-11.62</c:v>
                </c:pt>
                <c:pt idx="61">
                  <c:v>-12.715</c:v>
                </c:pt>
                <c:pt idx="62">
                  <c:v>-13.840999999999999</c:v>
                </c:pt>
                <c:pt idx="63">
                  <c:v>-10.013</c:v>
                </c:pt>
                <c:pt idx="64">
                  <c:v>-11.282</c:v>
                </c:pt>
                <c:pt idx="65">
                  <c:v>-11.131</c:v>
                </c:pt>
                <c:pt idx="66">
                  <c:v>-9.0220000000000002</c:v>
                </c:pt>
                <c:pt idx="67">
                  <c:v>-10.177</c:v>
                </c:pt>
              </c:numCache>
            </c:numRef>
          </c:xVal>
          <c:yVal>
            <c:numRef>
              <c:f>'d13C_with blank corrections'!$G$43:$G$125</c:f>
              <c:numCache>
                <c:formatCode>0.00</c:formatCode>
                <c:ptCount val="83"/>
                <c:pt idx="0">
                  <c:v>-11.976088941439205</c:v>
                </c:pt>
                <c:pt idx="1">
                  <c:v>-10.585689887345207</c:v>
                </c:pt>
                <c:pt idx="2">
                  <c:v>-11.638575229086594</c:v>
                </c:pt>
                <c:pt idx="3">
                  <c:v>-12.208314119617683</c:v>
                </c:pt>
                <c:pt idx="4">
                  <c:v>-11.313853581633641</c:v>
                </c:pt>
                <c:pt idx="5">
                  <c:v>-11.705487568561747</c:v>
                </c:pt>
                <c:pt idx="6">
                  <c:v>-9.5603566853877062</c:v>
                </c:pt>
                <c:pt idx="7">
                  <c:v>-10.52861759779287</c:v>
                </c:pt>
                <c:pt idx="8">
                  <c:v>-9.9086944526554142</c:v>
                </c:pt>
                <c:pt idx="9">
                  <c:v>-10.190119880447973</c:v>
                </c:pt>
                <c:pt idx="10">
                  <c:v>-11.703519558577185</c:v>
                </c:pt>
                <c:pt idx="11">
                  <c:v>-8.5035353236771911</c:v>
                </c:pt>
                <c:pt idx="12">
                  <c:v>-10.514841527900924</c:v>
                </c:pt>
                <c:pt idx="13">
                  <c:v>-10.234400105100651</c:v>
                </c:pt>
                <c:pt idx="14">
                  <c:v>-10.40561697375766</c:v>
                </c:pt>
                <c:pt idx="15">
                  <c:v>-8.1217413866719035</c:v>
                </c:pt>
                <c:pt idx="16">
                  <c:v>-9.9008224127171616</c:v>
                </c:pt>
                <c:pt idx="17">
                  <c:v>-10.502049463001264</c:v>
                </c:pt>
                <c:pt idx="18">
                  <c:v>-10.773634840871004</c:v>
                </c:pt>
                <c:pt idx="19">
                  <c:v>-9.6253010148782963</c:v>
                </c:pt>
                <c:pt idx="20">
                  <c:v>-9.3025473774099048</c:v>
                </c:pt>
                <c:pt idx="21">
                  <c:v>-9.7679817387591363</c:v>
                </c:pt>
                <c:pt idx="22">
                  <c:v>-10.801186980654894</c:v>
                </c:pt>
                <c:pt idx="23">
                  <c:v>-9.1175544388609531</c:v>
                </c:pt>
                <c:pt idx="24">
                  <c:v>-9.7079574342299537</c:v>
                </c:pt>
                <c:pt idx="25">
                  <c:v>-9.3173074522941306</c:v>
                </c:pt>
                <c:pt idx="26">
                  <c:v>-12.163049889972722</c:v>
                </c:pt>
                <c:pt idx="27">
                  <c:v>-10.121239530988259</c:v>
                </c:pt>
                <c:pt idx="28">
                  <c:v>-9.9047584326862896</c:v>
                </c:pt>
                <c:pt idx="29">
                  <c:v>-11.35419778631719</c:v>
                </c:pt>
                <c:pt idx="30">
                  <c:v>-8.387422734587954</c:v>
                </c:pt>
                <c:pt idx="31">
                  <c:v>-8.8725371957828187</c:v>
                </c:pt>
                <c:pt idx="32">
                  <c:v>-9.5150924557427494</c:v>
                </c:pt>
                <c:pt idx="33">
                  <c:v>-10.610290012152248</c:v>
                </c:pt>
                <c:pt idx="34">
                  <c:v>-8.5704476631523434</c:v>
                </c:pt>
                <c:pt idx="35">
                  <c:v>-10.168471770617778</c:v>
                </c:pt>
                <c:pt idx="36">
                  <c:v>-9.3763477518310339</c:v>
                </c:pt>
                <c:pt idx="37">
                  <c:v>-8.6166958977895831</c:v>
                </c:pt>
                <c:pt idx="38">
                  <c:v>-8.4228469143100959</c:v>
                </c:pt>
                <c:pt idx="39">
                  <c:v>-9.8427661181725448</c:v>
                </c:pt>
                <c:pt idx="40">
                  <c:v>-10.95862777941996</c:v>
                </c:pt>
                <c:pt idx="41">
                  <c:v>-9.7610937038131667</c:v>
                </c:pt>
                <c:pt idx="42">
                  <c:v>-9.6390770847702356</c:v>
                </c:pt>
                <c:pt idx="43">
                  <c:v>-9.7886458435970525</c:v>
                </c:pt>
                <c:pt idx="44">
                  <c:v>-9.010297894702255</c:v>
                </c:pt>
                <c:pt idx="45">
                  <c:v>-9.3104194173481609</c:v>
                </c:pt>
                <c:pt idx="46">
                  <c:v>-9.7463336289289408</c:v>
                </c:pt>
                <c:pt idx="47">
                  <c:v>-8.4966472887312179</c:v>
                </c:pt>
                <c:pt idx="48">
                  <c:v>-8.3027983052517307</c:v>
                </c:pt>
                <c:pt idx="49">
                  <c:v>-9.266139192695487</c:v>
                </c:pt>
                <c:pt idx="50">
                  <c:v>-8.7829927414851845</c:v>
                </c:pt>
                <c:pt idx="51">
                  <c:v>-8.1591335763786077</c:v>
                </c:pt>
                <c:pt idx="52">
                  <c:v>-9.7483016389135067</c:v>
                </c:pt>
                <c:pt idx="53">
                  <c:v>-8.3746306696882939</c:v>
                </c:pt>
                <c:pt idx="54">
                  <c:v>-10.142887640818451</c:v>
                </c:pt>
                <c:pt idx="55">
                  <c:v>-10.061215226459076</c:v>
                </c:pt>
                <c:pt idx="56">
                  <c:v>-9.4560521562058462</c:v>
                </c:pt>
                <c:pt idx="57">
                  <c:v>-11.102292508293083</c:v>
                </c:pt>
                <c:pt idx="58">
                  <c:v>-11.863912372319096</c:v>
                </c:pt>
                <c:pt idx="59">
                  <c:v>-11.648415279009409</c:v>
                </c:pt>
                <c:pt idx="60">
                  <c:v>-11.595279009426196</c:v>
                </c:pt>
                <c:pt idx="61">
                  <c:v>-12.672764475974628</c:v>
                </c:pt>
                <c:pt idx="62">
                  <c:v>-13.78075409728379</c:v>
                </c:pt>
                <c:pt idx="63">
                  <c:v>-10.013982986829554</c:v>
                </c:pt>
                <c:pt idx="64">
                  <c:v>-11.262685322034994</c:v>
                </c:pt>
                <c:pt idx="65">
                  <c:v>-11.114100568200463</c:v>
                </c:pt>
                <c:pt idx="66">
                  <c:v>-9.0388340394784166</c:v>
                </c:pt>
                <c:pt idx="67">
                  <c:v>-10.175359805563748</c:v>
                </c:pt>
              </c:numCache>
            </c:numRef>
          </c:yVal>
        </c:ser>
        <c:axId val="131470080"/>
        <c:axId val="131471616"/>
      </c:scatterChart>
      <c:valAx>
        <c:axId val="131470080"/>
        <c:scaling>
          <c:orientation val="minMax"/>
          <c:min val="-4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d13C-measured</a:t>
                </a:r>
              </a:p>
            </c:rich>
          </c:tx>
          <c:layout/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471616"/>
        <c:crossesAt val="-40"/>
        <c:crossBetween val="midCat"/>
      </c:valAx>
      <c:valAx>
        <c:axId val="131471616"/>
        <c:scaling>
          <c:orientation val="minMax"/>
          <c:min val="-4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d13C-reference</a:t>
                </a:r>
              </a:p>
            </c:rich>
          </c:tx>
          <c:layout/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crossAx val="131470080"/>
        <c:crossesAt val="-30"/>
        <c:crossBetween val="midCat"/>
      </c:valAx>
      <c:spPr>
        <a:noFill/>
        <a:ln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8195774955064703"/>
          <c:y val="0.63069432449976026"/>
          <c:w val="0.22032263159082191"/>
          <c:h val="0.16236073716591881"/>
        </c:manualLayout>
      </c:layout>
    </c:legend>
    <c:plotVisOnly val="1"/>
    <c:dispBlanksAs val="gap"/>
  </c:chart>
  <c:spPr>
    <a:noFill/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8911174785100313"/>
          <c:y val="4.2145593869731802E-2"/>
          <c:w val="0.73065902578796549"/>
          <c:h val="0.73946360153256707"/>
        </c:manualLayout>
      </c:layout>
      <c:scatterChart>
        <c:scatterStyle val="lineMarker"/>
        <c:ser>
          <c:idx val="0"/>
          <c:order val="0"/>
          <c:tx>
            <c:v>Standards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2598575607848492E-2"/>
                  <c:y val="1.4666327999322671E-2"/>
                </c:manualLayout>
              </c:layout>
              <c:numFmt formatCode="#\,##0.000" sourceLinked="0"/>
            </c:trendlineLbl>
          </c:trendline>
          <c:xVal>
            <c:numRef>
              <c:f>'d15N_with blank corrections'!$C$23:$D$23</c:f>
              <c:numCache>
                <c:formatCode>0.00</c:formatCode>
                <c:ptCount val="2"/>
                <c:pt idx="0">
                  <c:v>1.0556000000000001</c:v>
                </c:pt>
                <c:pt idx="1">
                  <c:v>-2.5939999999999999</c:v>
                </c:pt>
              </c:numCache>
            </c:numRef>
          </c:xVal>
          <c:yVal>
            <c:numRef>
              <c:f>'d15N_with blank corrections'!$C$25:$D$25</c:f>
              <c:numCache>
                <c:formatCode>General</c:formatCode>
                <c:ptCount val="2"/>
                <c:pt idx="0">
                  <c:v>1.18</c:v>
                </c:pt>
                <c:pt idx="1">
                  <c:v>-2.91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'd15N_with blank corrections'!$D$43:$D$125</c:f>
              <c:numCache>
                <c:formatCode>General</c:formatCode>
                <c:ptCount val="83"/>
                <c:pt idx="0">
                  <c:v>9.09</c:v>
                </c:pt>
                <c:pt idx="1">
                  <c:v>4.3479999999999999</c:v>
                </c:pt>
                <c:pt idx="2">
                  <c:v>4.9820000000000002</c:v>
                </c:pt>
                <c:pt idx="3">
                  <c:v>5.81</c:v>
                </c:pt>
                <c:pt idx="4">
                  <c:v>5.2460000000000004</c:v>
                </c:pt>
                <c:pt idx="5">
                  <c:v>8.2780000000000005</c:v>
                </c:pt>
                <c:pt idx="6">
                  <c:v>7.008</c:v>
                </c:pt>
                <c:pt idx="7">
                  <c:v>8.6760000000000002</c:v>
                </c:pt>
                <c:pt idx="8">
                  <c:v>7.4409999999999998</c:v>
                </c:pt>
                <c:pt idx="9">
                  <c:v>4.5110000000000001</c:v>
                </c:pt>
                <c:pt idx="10">
                  <c:v>3.94</c:v>
                </c:pt>
                <c:pt idx="11">
                  <c:v>7.0750000000000002</c:v>
                </c:pt>
                <c:pt idx="12">
                  <c:v>7.6589999999999998</c:v>
                </c:pt>
                <c:pt idx="13">
                  <c:v>6.2720000000000002</c:v>
                </c:pt>
                <c:pt idx="14">
                  <c:v>5.5880000000000001</c:v>
                </c:pt>
                <c:pt idx="15">
                  <c:v>9.1989999999999998</c:v>
                </c:pt>
                <c:pt idx="16">
                  <c:v>4.0179999999999998</c:v>
                </c:pt>
                <c:pt idx="17">
                  <c:v>4.6660000000000004</c:v>
                </c:pt>
                <c:pt idx="18">
                  <c:v>3.782</c:v>
                </c:pt>
                <c:pt idx="19">
                  <c:v>2.9470000000000001</c:v>
                </c:pt>
                <c:pt idx="20">
                  <c:v>2.83</c:v>
                </c:pt>
                <c:pt idx="21">
                  <c:v>3.5609999999999999</c:v>
                </c:pt>
                <c:pt idx="22">
                  <c:v>5.38</c:v>
                </c:pt>
                <c:pt idx="23">
                  <c:v>3.0939999999999999</c:v>
                </c:pt>
                <c:pt idx="24">
                  <c:v>7.093</c:v>
                </c:pt>
                <c:pt idx="25">
                  <c:v>8.2829999999999995</c:v>
                </c:pt>
                <c:pt idx="26">
                  <c:v>7.7240000000000002</c:v>
                </c:pt>
                <c:pt idx="27">
                  <c:v>8.4030000000000005</c:v>
                </c:pt>
                <c:pt idx="28">
                  <c:v>8.34</c:v>
                </c:pt>
                <c:pt idx="29">
                  <c:v>5.7510000000000003</c:v>
                </c:pt>
                <c:pt idx="30">
                  <c:v>11.747999999999999</c:v>
                </c:pt>
                <c:pt idx="31">
                  <c:v>10.391999999999999</c:v>
                </c:pt>
                <c:pt idx="32">
                  <c:v>9.2080000000000002</c:v>
                </c:pt>
                <c:pt idx="33">
                  <c:v>11.851000000000001</c:v>
                </c:pt>
                <c:pt idx="34">
                  <c:v>5.9880000000000004</c:v>
                </c:pt>
                <c:pt idx="35">
                  <c:v>5.4409999999999998</c:v>
                </c:pt>
                <c:pt idx="36">
                  <c:v>6.1909999999999998</c:v>
                </c:pt>
                <c:pt idx="37">
                  <c:v>6.359</c:v>
                </c:pt>
                <c:pt idx="38">
                  <c:v>5.6849999999999996</c:v>
                </c:pt>
                <c:pt idx="39">
                  <c:v>9.5609999999999999</c:v>
                </c:pt>
                <c:pt idx="40">
                  <c:v>10.339</c:v>
                </c:pt>
                <c:pt idx="41">
                  <c:v>10.064</c:v>
                </c:pt>
                <c:pt idx="42">
                  <c:v>9.2080000000000002</c:v>
                </c:pt>
                <c:pt idx="43">
                  <c:v>9.7490000000000006</c:v>
                </c:pt>
                <c:pt idx="44">
                  <c:v>8.9160000000000004</c:v>
                </c:pt>
                <c:pt idx="45">
                  <c:v>9</c:v>
                </c:pt>
                <c:pt idx="46">
                  <c:v>8.5820000000000007</c:v>
                </c:pt>
                <c:pt idx="47">
                  <c:v>8.6999999999999993</c:v>
                </c:pt>
                <c:pt idx="48">
                  <c:v>9.1720000000000006</c:v>
                </c:pt>
                <c:pt idx="49">
                  <c:v>8.016</c:v>
                </c:pt>
                <c:pt idx="50">
                  <c:v>8.3719999999999999</c:v>
                </c:pt>
                <c:pt idx="51">
                  <c:v>7.2380000000000004</c:v>
                </c:pt>
                <c:pt idx="52">
                  <c:v>7.0709999999999997</c:v>
                </c:pt>
                <c:pt idx="53">
                  <c:v>6.5339999999999998</c:v>
                </c:pt>
                <c:pt idx="54">
                  <c:v>6.0949999999999998</c:v>
                </c:pt>
                <c:pt idx="55">
                  <c:v>5.9370000000000003</c:v>
                </c:pt>
                <c:pt idx="56">
                  <c:v>6.2089999999999996</c:v>
                </c:pt>
                <c:pt idx="57">
                  <c:v>7.351</c:v>
                </c:pt>
                <c:pt idx="58">
                  <c:v>6.35</c:v>
                </c:pt>
                <c:pt idx="59">
                  <c:v>6.649</c:v>
                </c:pt>
                <c:pt idx="60">
                  <c:v>6.9740000000000002</c:v>
                </c:pt>
                <c:pt idx="61">
                  <c:v>6.7919999999999998</c:v>
                </c:pt>
                <c:pt idx="62">
                  <c:v>5.7329999999999997</c:v>
                </c:pt>
                <c:pt idx="63">
                  <c:v>2.5779999999999998</c:v>
                </c:pt>
                <c:pt idx="64">
                  <c:v>2.7690000000000001</c:v>
                </c:pt>
                <c:pt idx="65">
                  <c:v>3.867</c:v>
                </c:pt>
                <c:pt idx="66">
                  <c:v>2.589</c:v>
                </c:pt>
                <c:pt idx="67">
                  <c:v>2.91</c:v>
                </c:pt>
              </c:numCache>
            </c:numRef>
          </c:xVal>
          <c:yVal>
            <c:numRef>
              <c:f>'d15N_with blank corrections'!$G$43:$G$125</c:f>
              <c:numCache>
                <c:formatCode>0.00</c:formatCode>
                <c:ptCount val="83"/>
                <c:pt idx="0">
                  <c:v>10.183917141604558</c:v>
                </c:pt>
                <c:pt idx="1">
                  <c:v>4.869696405085489</c:v>
                </c:pt>
                <c:pt idx="2">
                  <c:v>5.5802016659359932</c:v>
                </c:pt>
                <c:pt idx="3">
                  <c:v>6.5081170539237174</c:v>
                </c:pt>
                <c:pt idx="4">
                  <c:v>5.8760587461639631</c:v>
                </c:pt>
                <c:pt idx="5">
                  <c:v>9.2739324857518621</c:v>
                </c:pt>
                <c:pt idx="6">
                  <c:v>7.8506806225339769</c:v>
                </c:pt>
                <c:pt idx="7">
                  <c:v>9.7199594476106963</c:v>
                </c:pt>
                <c:pt idx="8">
                  <c:v>8.3359310609381847</c:v>
                </c:pt>
                <c:pt idx="9">
                  <c:v>5.0523657387110914</c:v>
                </c:pt>
                <c:pt idx="10">
                  <c:v>4.4124627356422614</c:v>
                </c:pt>
                <c:pt idx="11">
                  <c:v>7.9257655633494073</c:v>
                </c:pt>
                <c:pt idx="12">
                  <c:v>8.5802372862779475</c:v>
                </c:pt>
                <c:pt idx="13">
                  <c:v>7.0258669443226651</c:v>
                </c:pt>
                <c:pt idx="14">
                  <c:v>6.2593281455501977</c:v>
                </c:pt>
                <c:pt idx="15">
                  <c:v>10.30607025427444</c:v>
                </c:pt>
                <c:pt idx="16">
                  <c:v>4.4998750548005262</c:v>
                </c:pt>
                <c:pt idx="17">
                  <c:v>5.226069706269179</c:v>
                </c:pt>
                <c:pt idx="18">
                  <c:v>4.2353967558088552</c:v>
                </c:pt>
                <c:pt idx="19">
                  <c:v>3.2996366725120563</c:v>
                </c:pt>
                <c:pt idx="20">
                  <c:v>3.1685181937746596</c:v>
                </c:pt>
                <c:pt idx="21">
                  <c:v>3.9877285181937734</c:v>
                </c:pt>
                <c:pt idx="22">
                  <c:v>6.0262286277948265</c:v>
                </c:pt>
                <c:pt idx="23">
                  <c:v>3.4643752740026299</c:v>
                </c:pt>
                <c:pt idx="24">
                  <c:v>7.9459376370013146</c:v>
                </c:pt>
                <c:pt idx="25">
                  <c:v>9.2795358395440584</c:v>
                </c:pt>
                <c:pt idx="26">
                  <c:v>8.6530808855765002</c:v>
                </c:pt>
                <c:pt idx="27">
                  <c:v>9.4140163305567732</c:v>
                </c:pt>
                <c:pt idx="28">
                  <c:v>9.3434140727750972</c:v>
                </c:pt>
                <c:pt idx="29">
                  <c:v>6.4419974791758001</c:v>
                </c:pt>
                <c:pt idx="30">
                  <c:v>13.162660017536165</c:v>
                </c:pt>
                <c:pt idx="31">
                  <c:v>11.643030469092501</c:v>
                </c:pt>
                <c:pt idx="32">
                  <c:v>10.316156291100393</c:v>
                </c:pt>
                <c:pt idx="33">
                  <c:v>13.278089105655415</c:v>
                </c:pt>
                <c:pt idx="34">
                  <c:v>6.7075964489259112</c:v>
                </c:pt>
                <c:pt idx="35">
                  <c:v>6.0945895440596232</c:v>
                </c:pt>
                <c:pt idx="36">
                  <c:v>6.9350926128890835</c:v>
                </c:pt>
                <c:pt idx="37">
                  <c:v>7.1233653003068813</c:v>
                </c:pt>
                <c:pt idx="38">
                  <c:v>6.3680332091188063</c:v>
                </c:pt>
                <c:pt idx="39">
                  <c:v>10.711753068829459</c:v>
                </c:pt>
                <c:pt idx="40">
                  <c:v>11.583634918895221</c:v>
                </c:pt>
                <c:pt idx="41">
                  <c:v>11.275450460324418</c:v>
                </c:pt>
                <c:pt idx="42">
                  <c:v>10.316156291100393</c:v>
                </c:pt>
                <c:pt idx="43">
                  <c:v>10.922439171416045</c:v>
                </c:pt>
                <c:pt idx="44">
                  <c:v>9.9889204296361243</c:v>
                </c:pt>
                <c:pt idx="45">
                  <c:v>10.083056773345023</c:v>
                </c:pt>
                <c:pt idx="46">
                  <c:v>9.6146163963174036</c:v>
                </c:pt>
                <c:pt idx="47">
                  <c:v>9.7468555458132382</c:v>
                </c:pt>
                <c:pt idx="48">
                  <c:v>10.27581214379658</c:v>
                </c:pt>
                <c:pt idx="49">
                  <c:v>8.9803167470407708</c:v>
                </c:pt>
                <c:pt idx="50">
                  <c:v>9.3792755370451548</c:v>
                </c:pt>
                <c:pt idx="51">
                  <c:v>8.1084348969750106</c:v>
                </c:pt>
                <c:pt idx="52">
                  <c:v>7.9212828803156494</c:v>
                </c:pt>
                <c:pt idx="53">
                  <c:v>7.3194826830337565</c:v>
                </c:pt>
                <c:pt idx="54">
                  <c:v>6.8275082200789132</c:v>
                </c:pt>
                <c:pt idx="55">
                  <c:v>6.650442240245507</c:v>
                </c:pt>
                <c:pt idx="56">
                  <c:v>6.9552646865409891</c:v>
                </c:pt>
                <c:pt idx="57">
                  <c:v>8.235070692678649</c:v>
                </c:pt>
                <c:pt idx="58">
                  <c:v>7.1132792634809281</c:v>
                </c:pt>
                <c:pt idx="59">
                  <c:v>7.4483598202542751</c:v>
                </c:pt>
                <c:pt idx="60">
                  <c:v>7.8125778167470399</c:v>
                </c:pt>
                <c:pt idx="61">
                  <c:v>7.6086157387110909</c:v>
                </c:pt>
                <c:pt idx="62">
                  <c:v>6.4218254055238919</c:v>
                </c:pt>
                <c:pt idx="63">
                  <c:v>2.8861091626479611</c:v>
                </c:pt>
                <c:pt idx="64">
                  <c:v>3.1001572775098634</c:v>
                </c:pt>
                <c:pt idx="65">
                  <c:v>4.3306537702761947</c:v>
                </c:pt>
                <c:pt idx="66">
                  <c:v>2.8984365409907928</c:v>
                </c:pt>
                <c:pt idx="67">
                  <c:v>3.2581718544498015</c:v>
                </c:pt>
              </c:numCache>
            </c:numRef>
          </c:yVal>
        </c:ser>
        <c:axId val="131526656"/>
        <c:axId val="131529728"/>
      </c:scatterChart>
      <c:valAx>
        <c:axId val="131526656"/>
        <c:scaling>
          <c:orientation val="minMax"/>
          <c:min val="-2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d15N-measured</a:t>
                </a:r>
              </a:p>
            </c:rich>
          </c:tx>
          <c:layout/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529728"/>
        <c:crossesAt val="-20"/>
        <c:crossBetween val="midCat"/>
      </c:valAx>
      <c:valAx>
        <c:axId val="131529728"/>
        <c:scaling>
          <c:orientation val="minMax"/>
          <c:min val="-2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d15N-reference</a:t>
                </a:r>
              </a:p>
            </c:rich>
          </c:tx>
          <c:layout/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crossAx val="131526656"/>
        <c:crossesAt val="-20"/>
        <c:crossBetween val="midCat"/>
      </c:valAx>
      <c:spPr>
        <a:noFill/>
        <a:ln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8195764570524553"/>
          <c:y val="0.63069432449976026"/>
          <c:w val="0.22032258296480067"/>
          <c:h val="0.16236073716591881"/>
        </c:manualLayout>
      </c:layout>
    </c:legend>
    <c:plotVisOnly val="1"/>
    <c:dispBlanksAs val="gap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40776788879165"/>
          <c:y val="4.2145593869731802E-2"/>
          <c:w val="0.81936310331400353"/>
          <c:h val="0.7394636015325670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Eq val="1"/>
            <c:trendlineLbl>
              <c:layout>
                <c:manualLayout>
                  <c:x val="0.13624057301406869"/>
                  <c:y val="0.4920472408583047"/>
                </c:manualLayout>
              </c:layout>
              <c:numFmt formatCode="#\,##0.000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'CNS_sample_calibrations (blank)'!$G$23:$H$23</c:f>
              <c:numCache>
                <c:formatCode>0.00</c:formatCode>
                <c:ptCount val="2"/>
                <c:pt idx="0">
                  <c:v>0.441</c:v>
                </c:pt>
                <c:pt idx="1">
                  <c:v>-2.59</c:v>
                </c:pt>
              </c:numCache>
            </c:numRef>
          </c:xVal>
          <c:yVal>
            <c:numRef>
              <c:f>'CNS_sample_calibrations (blank)'!$G$25:$H$25</c:f>
              <c:numCache>
                <c:formatCode>General</c:formatCode>
                <c:ptCount val="2"/>
                <c:pt idx="0" formatCode="0.00">
                  <c:v>1.18</c:v>
                </c:pt>
                <c:pt idx="1">
                  <c:v>-2.91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'CNS_sample_calibrations (blank)'!$G$67:$G$94</c:f>
              <c:numCache>
                <c:formatCode>General</c:formatCode>
                <c:ptCount val="28"/>
                <c:pt idx="0">
                  <c:v>-23.225000000000001</c:v>
                </c:pt>
                <c:pt idx="1">
                  <c:v>-24</c:v>
                </c:pt>
                <c:pt idx="2">
                  <c:v>-28.57</c:v>
                </c:pt>
                <c:pt idx="3">
                  <c:v>-28.54</c:v>
                </c:pt>
                <c:pt idx="4">
                  <c:v>-34.401000000000003</c:v>
                </c:pt>
              </c:numCache>
            </c:numRef>
          </c:xVal>
          <c:yVal>
            <c:numRef>
              <c:f>'CNS_sample_calibrations (blank)'!$O$67:$O$142</c:f>
              <c:numCache>
                <c:formatCode>0.00</c:formatCode>
                <c:ptCount val="76"/>
                <c:pt idx="0">
                  <c:v>-30.754655229297263</c:v>
                </c:pt>
                <c:pt idx="1">
                  <c:v>-31.800432200593864</c:v>
                </c:pt>
                <c:pt idx="2">
                  <c:v>-37.967142857142854</c:v>
                </c:pt>
                <c:pt idx="3">
                  <c:v>-37.926661167931371</c:v>
                </c:pt>
                <c:pt idx="4">
                  <c:v>-45.83543385021445</c:v>
                </c:pt>
              </c:numCache>
            </c:numRef>
          </c:yVal>
        </c:ser>
        <c:axId val="128152320"/>
        <c:axId val="128154624"/>
      </c:scatterChart>
      <c:valAx>
        <c:axId val="128152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d15N-measured</a:t>
                </a:r>
              </a:p>
            </c:rich>
          </c:tx>
          <c:layout/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8154624"/>
        <c:crossesAt val="-40"/>
        <c:crossBetween val="midCat"/>
      </c:valAx>
      <c:valAx>
        <c:axId val="1281546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d15N-reference</a:t>
                </a:r>
              </a:p>
            </c:rich>
          </c:tx>
          <c:layout/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8152320"/>
        <c:crossesAt val="-30"/>
        <c:crossBetween val="midCat"/>
      </c:valAx>
      <c:spPr>
        <a:noFill/>
        <a:ln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9110561593024037"/>
          <c:y val="5.7050500266414068E-2"/>
          <c:w val="0.22032255265612405"/>
          <c:h val="0.16236062597438486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40776788879165"/>
          <c:y val="4.2145593869731802E-2"/>
          <c:w val="0.81936310331400353"/>
          <c:h val="0.7394636015325670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Eq val="1"/>
            <c:trendlineLbl>
              <c:layout>
                <c:manualLayout>
                  <c:x val="7.5445571870345438E-2"/>
                  <c:y val="0.49015422090143085"/>
                </c:manualLayout>
              </c:layout>
              <c:numFmt formatCode="#\,##0.000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'CNS_sample_calibrations (blank)'!$K$23:$L$23</c:f>
              <c:numCache>
                <c:formatCode>0.00</c:formatCode>
                <c:ptCount val="2"/>
                <c:pt idx="0">
                  <c:v>1.855</c:v>
                </c:pt>
                <c:pt idx="1">
                  <c:v>22.474</c:v>
                </c:pt>
              </c:numCache>
            </c:numRef>
          </c:xVal>
          <c:yVal>
            <c:numRef>
              <c:f>'CNS_sample_calibrations (blank)'!$K$25:$L$25</c:f>
              <c:numCache>
                <c:formatCode>0.00</c:formatCode>
                <c:ptCount val="2"/>
                <c:pt idx="0">
                  <c:v>-0.3</c:v>
                </c:pt>
                <c:pt idx="1">
                  <c:v>22.7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'CNS_sample_calibrations (blank)'!$I$67:$I$142</c:f>
              <c:numCache>
                <c:formatCode>General</c:formatCode>
                <c:ptCount val="76"/>
                <c:pt idx="0">
                  <c:v>-23.225000000000001</c:v>
                </c:pt>
                <c:pt idx="1">
                  <c:v>-24</c:v>
                </c:pt>
                <c:pt idx="2">
                  <c:v>-28.57</c:v>
                </c:pt>
                <c:pt idx="3">
                  <c:v>-28.54</c:v>
                </c:pt>
                <c:pt idx="4">
                  <c:v>-34.401000000000003</c:v>
                </c:pt>
              </c:numCache>
            </c:numRef>
          </c:xVal>
          <c:yVal>
            <c:numRef>
              <c:f>'CNS_sample_calibrations (blank)'!$P$67:$P$142</c:f>
              <c:numCache>
                <c:formatCode>0.00</c:formatCode>
                <c:ptCount val="76"/>
                <c:pt idx="0">
                  <c:v>-28.27613851302198</c:v>
                </c:pt>
                <c:pt idx="1">
                  <c:v>-29.140632426402831</c:v>
                </c:pt>
                <c:pt idx="2">
                  <c:v>-34.238357825306757</c:v>
                </c:pt>
                <c:pt idx="3">
                  <c:v>-34.204893544788789</c:v>
                </c:pt>
                <c:pt idx="4">
                  <c:v>-40.742698481982643</c:v>
                </c:pt>
              </c:numCache>
            </c:numRef>
          </c:yVal>
        </c:ser>
        <c:axId val="132067712"/>
        <c:axId val="132070016"/>
      </c:scatterChart>
      <c:valAx>
        <c:axId val="132067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d34S-measured</a:t>
                </a:r>
              </a:p>
            </c:rich>
          </c:tx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070016"/>
        <c:crossesAt val="-40"/>
        <c:crossBetween val="midCat"/>
      </c:valAx>
      <c:valAx>
        <c:axId val="1320700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d34S-reference</a:t>
                </a:r>
              </a:p>
            </c:rich>
          </c:tx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067712"/>
        <c:crossesAt val="-30"/>
        <c:crossBetween val="midCat"/>
      </c:valAx>
      <c:spPr>
        <a:noFill/>
        <a:ln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wMode val="edge"/>
          <c:hMode val="edge"/>
          <c:x val="0.29110566333847465"/>
          <c:y val="5.7050400345526463E-2"/>
          <c:w val="0.51142830857483024"/>
          <c:h val="0.21941105463082944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>
        <c:manualLayout>
          <c:layoutTarget val="inner"/>
          <c:xMode val="edge"/>
          <c:yMode val="edge"/>
          <c:x val="0.13644378032830984"/>
          <c:y val="4.2145737307264557E-2"/>
          <c:w val="0.81936310331400353"/>
          <c:h val="0.73946360153256707"/>
        </c:manualLayout>
      </c:layout>
      <c:scatterChart>
        <c:scatterStyle val="lineMarker"/>
        <c:ser>
          <c:idx val="0"/>
          <c:order val="0"/>
          <c:tx>
            <c:v>Carbon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7606885737684032E-2"/>
                  <c:y val="0.3994601719099775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'CNS_sample_calibrations (blank)'!$C$42:$C$51</c:f>
              <c:numCache>
                <c:formatCode>General</c:formatCode>
                <c:ptCount val="10"/>
                <c:pt idx="0">
                  <c:v>0.33200000000000002</c:v>
                </c:pt>
              </c:numCache>
            </c:numRef>
          </c:xVal>
          <c:yVal>
            <c:numRef>
              <c:f>'CNS_sample_calibrations (blank)'!$F$42:$F$51</c:f>
              <c:numCache>
                <c:formatCode>0</c:formatCode>
                <c:ptCount val="10"/>
                <c:pt idx="0">
                  <c:v>115.923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</c:ser>
        <c:axId val="132111744"/>
        <c:axId val="135714304"/>
      </c:scatterChart>
      <c:valAx>
        <c:axId val="132111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Sample mass (mg)</a:t>
                </a:r>
              </a:p>
            </c:rich>
          </c:tx>
        </c:title>
        <c:numFmt formatCode="0.0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5714304"/>
        <c:crossesAt val="-40"/>
        <c:crossBetween val="midCat"/>
      </c:valAx>
      <c:valAx>
        <c:axId val="1357143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Peak area (mV)</a:t>
                </a:r>
              </a:p>
            </c:rich>
          </c:tx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111744"/>
        <c:crossesAt val="-30"/>
        <c:crossBetween val="midCat"/>
      </c:valAx>
      <c:spPr>
        <a:noFill/>
        <a:ln>
          <a:solidFill>
            <a:schemeClr val="tx1"/>
          </a:solidFill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Nitrogen</a:t>
            </a:r>
          </a:p>
        </c:rich>
      </c:tx>
      <c:layout>
        <c:manualLayout>
          <c:xMode val="edge"/>
          <c:yMode val="edge"/>
          <c:x val="0.45388056389858511"/>
          <c:y val="4.1343672345139387E-2"/>
        </c:manualLayout>
      </c:layout>
    </c:title>
    <c:plotArea>
      <c:layout>
        <c:manualLayout>
          <c:layoutTarget val="inner"/>
          <c:xMode val="edge"/>
          <c:yMode val="edge"/>
          <c:x val="0.13644378032830992"/>
          <c:y val="4.2145737307264557E-2"/>
          <c:w val="0.81936310331400353"/>
          <c:h val="0.7394636015325670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7606885737684032E-2"/>
                  <c:y val="0.3994601719099778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'CNS_sample_calibrations (blank)'!$C$42:$C$51</c:f>
              <c:numCache>
                <c:formatCode>General</c:formatCode>
                <c:ptCount val="10"/>
                <c:pt idx="0">
                  <c:v>0.33200000000000002</c:v>
                </c:pt>
              </c:numCache>
            </c:numRef>
          </c:xVal>
          <c:yVal>
            <c:numRef>
              <c:f>'CNS_sample_calibrations (blank)'!$G$42:$G$51</c:f>
              <c:numCache>
                <c:formatCode>0</c:formatCode>
                <c:ptCount val="10"/>
                <c:pt idx="0">
                  <c:v>29.221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</c:ser>
        <c:axId val="135874432"/>
        <c:axId val="135901184"/>
      </c:scatterChart>
      <c:valAx>
        <c:axId val="135874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Sample mass (mg)</a:t>
                </a:r>
              </a:p>
            </c:rich>
          </c:tx>
        </c:title>
        <c:numFmt formatCode="0.0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5901184"/>
        <c:crossesAt val="-40"/>
        <c:crossBetween val="midCat"/>
      </c:valAx>
      <c:valAx>
        <c:axId val="1359011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Peak area (mV)</a:t>
                </a:r>
              </a:p>
            </c:rich>
          </c:tx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5874432"/>
        <c:crossesAt val="-30"/>
        <c:crossBetween val="midCat"/>
      </c:valAx>
      <c:spPr>
        <a:noFill/>
        <a:ln>
          <a:solidFill>
            <a:schemeClr val="tx1"/>
          </a:solidFill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Sulphur</a:t>
            </a:r>
          </a:p>
        </c:rich>
      </c:tx>
      <c:layout>
        <c:manualLayout>
          <c:xMode val="edge"/>
          <c:yMode val="edge"/>
          <c:x val="0.45388056389858511"/>
          <c:y val="4.1343655572465193E-2"/>
        </c:manualLayout>
      </c:layout>
    </c:title>
    <c:plotArea>
      <c:layout>
        <c:manualLayout>
          <c:layoutTarget val="inner"/>
          <c:xMode val="edge"/>
          <c:yMode val="edge"/>
          <c:x val="0.13644378032830998"/>
          <c:y val="4.2145737307264557E-2"/>
          <c:w val="0.81936310331400353"/>
          <c:h val="0.7394636015325670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7606885737684032E-2"/>
                  <c:y val="0.3994601719099781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'CNS_sample_calibrations (blank)'!$O$42:$O$51</c:f>
              <c:numCache>
                <c:formatCode>General</c:formatCode>
                <c:ptCount val="10"/>
                <c:pt idx="0">
                  <c:v>0.33200000000000002</c:v>
                </c:pt>
              </c:numCache>
            </c:numRef>
          </c:xVal>
          <c:yVal>
            <c:numRef>
              <c:f>'CNS_sample_calibrations (blank)'!$P$42:$P$51</c:f>
              <c:numCache>
                <c:formatCode>General</c:formatCode>
                <c:ptCount val="10"/>
                <c:pt idx="0">
                  <c:v>115.923</c:v>
                </c:pt>
              </c:numCache>
            </c:numRef>
          </c:yVal>
        </c:ser>
        <c:axId val="161972608"/>
        <c:axId val="161974528"/>
      </c:scatterChart>
      <c:valAx>
        <c:axId val="161972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Sample mass (mg)</a:t>
                </a:r>
              </a:p>
            </c:rich>
          </c:tx>
        </c:title>
        <c:numFmt formatCode="0.0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974528"/>
        <c:crossesAt val="-40"/>
        <c:crossBetween val="midCat"/>
      </c:valAx>
      <c:valAx>
        <c:axId val="1619745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Peak area (mV)</a:t>
                </a:r>
              </a:p>
            </c:rich>
          </c:tx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972608"/>
        <c:crossesAt val="-30"/>
        <c:crossBetween val="midCat"/>
      </c:valAx>
      <c:spPr>
        <a:noFill/>
        <a:ln>
          <a:solidFill>
            <a:schemeClr val="tx1"/>
          </a:solidFill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40776788879165"/>
          <c:y val="4.2145593869731802E-2"/>
          <c:w val="0.81936310331400353"/>
          <c:h val="0.7394636015325670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Eq val="1"/>
            <c:trendlineLbl>
              <c:layout>
                <c:manualLayout>
                  <c:x val="0.4608170025371448"/>
                  <c:y val="0.24071872905602548"/>
                </c:manualLayout>
              </c:layout>
              <c:numFmt formatCode="#\,##0.000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'CNS_sample_calibrations (filled'!$C$23:$D$23</c:f>
              <c:numCache>
                <c:formatCode>0.00</c:formatCode>
                <c:ptCount val="2"/>
                <c:pt idx="0">
                  <c:v>-29.846250000000001</c:v>
                </c:pt>
                <c:pt idx="1">
                  <c:v>-37.457999999999998</c:v>
                </c:pt>
              </c:numCache>
            </c:numRef>
          </c:xVal>
          <c:yVal>
            <c:numRef>
              <c:f>'CNS_sample_calibrations (filled'!$C$25:$D$25</c:f>
              <c:numCache>
                <c:formatCode>General</c:formatCode>
                <c:ptCount val="2"/>
                <c:pt idx="0" formatCode="0.00">
                  <c:v>-29.53</c:v>
                </c:pt>
                <c:pt idx="1">
                  <c:v>-37.020000000000003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'CNS_sample_calibrations (filled'!$E$67:$E$94</c:f>
              <c:numCache>
                <c:formatCode>General</c:formatCode>
                <c:ptCount val="28"/>
                <c:pt idx="0">
                  <c:v>-12.007</c:v>
                </c:pt>
                <c:pt idx="1">
                  <c:v>-10.593999999999999</c:v>
                </c:pt>
                <c:pt idx="2">
                  <c:v>-11.664</c:v>
                </c:pt>
                <c:pt idx="3">
                  <c:v>-12.243</c:v>
                </c:pt>
                <c:pt idx="4">
                  <c:v>-11.334</c:v>
                </c:pt>
                <c:pt idx="5">
                  <c:v>-11.731999999999999</c:v>
                </c:pt>
                <c:pt idx="6">
                  <c:v>-9.5519999999999996</c:v>
                </c:pt>
                <c:pt idx="7">
                  <c:v>-10.536</c:v>
                </c:pt>
                <c:pt idx="8">
                  <c:v>-9.9060000000000006</c:v>
                </c:pt>
                <c:pt idx="9">
                  <c:v>-10.192</c:v>
                </c:pt>
                <c:pt idx="10">
                  <c:v>-11.73</c:v>
                </c:pt>
                <c:pt idx="11">
                  <c:v>-8.4779999999999998</c:v>
                </c:pt>
                <c:pt idx="12">
                  <c:v>-10.522</c:v>
                </c:pt>
                <c:pt idx="13">
                  <c:v>-10.237</c:v>
                </c:pt>
                <c:pt idx="14">
                  <c:v>-10.411</c:v>
                </c:pt>
                <c:pt idx="15">
                  <c:v>-8.09</c:v>
                </c:pt>
                <c:pt idx="16">
                  <c:v>-9.8979999999999997</c:v>
                </c:pt>
                <c:pt idx="17">
                  <c:v>-10.509</c:v>
                </c:pt>
                <c:pt idx="18">
                  <c:v>-10.785</c:v>
                </c:pt>
                <c:pt idx="19">
                  <c:v>-9.6180000000000003</c:v>
                </c:pt>
                <c:pt idx="20">
                  <c:v>-9.2899999999999991</c:v>
                </c:pt>
                <c:pt idx="21">
                  <c:v>-9.7629999999999999</c:v>
                </c:pt>
                <c:pt idx="22">
                  <c:v>-10.813000000000001</c:v>
                </c:pt>
                <c:pt idx="23">
                  <c:v>-9.1020000000000003</c:v>
                </c:pt>
                <c:pt idx="24">
                  <c:v>-9.702</c:v>
                </c:pt>
                <c:pt idx="25">
                  <c:v>-9.3049999999999997</c:v>
                </c:pt>
                <c:pt idx="26">
                  <c:v>-12.196999999999999</c:v>
                </c:pt>
                <c:pt idx="27">
                  <c:v>-10.122</c:v>
                </c:pt>
              </c:numCache>
            </c:numRef>
          </c:xVal>
          <c:yVal>
            <c:numRef>
              <c:f>'CNS_sample_calibrations (filled'!$N$67:$N$142</c:f>
              <c:numCache>
                <c:formatCode>0.00</c:formatCode>
                <c:ptCount val="76"/>
                <c:pt idx="0">
                  <c:v>-11.976088941439214</c:v>
                </c:pt>
                <c:pt idx="1">
                  <c:v>-10.585689887345211</c:v>
                </c:pt>
                <c:pt idx="2">
                  <c:v>-11.6385752290866</c:v>
                </c:pt>
                <c:pt idx="3">
                  <c:v>-12.208314119617688</c:v>
                </c:pt>
                <c:pt idx="4">
                  <c:v>-11.313853581633648</c:v>
                </c:pt>
                <c:pt idx="5">
                  <c:v>-11.705487568561752</c:v>
                </c:pt>
                <c:pt idx="6">
                  <c:v>-9.5603566853877116</c:v>
                </c:pt>
                <c:pt idx="7">
                  <c:v>-10.528617597792875</c:v>
                </c:pt>
                <c:pt idx="8">
                  <c:v>-9.908694452655423</c:v>
                </c:pt>
                <c:pt idx="9">
                  <c:v>-10.19011988044798</c:v>
                </c:pt>
                <c:pt idx="10">
                  <c:v>-11.70351955857719</c:v>
                </c:pt>
                <c:pt idx="11">
                  <c:v>-8.5035353236771964</c:v>
                </c:pt>
                <c:pt idx="12">
                  <c:v>-10.514841527900932</c:v>
                </c:pt>
                <c:pt idx="13">
                  <c:v>-10.234400105100656</c:v>
                </c:pt>
                <c:pt idx="14">
                  <c:v>-10.405616973757665</c:v>
                </c:pt>
                <c:pt idx="15">
                  <c:v>-8.1217413866719088</c:v>
                </c:pt>
                <c:pt idx="16">
                  <c:v>-9.9008224127171687</c:v>
                </c:pt>
                <c:pt idx="17">
                  <c:v>-10.502049463001271</c:v>
                </c:pt>
                <c:pt idx="18">
                  <c:v>-10.773634840871011</c:v>
                </c:pt>
                <c:pt idx="19">
                  <c:v>-9.6253010148783016</c:v>
                </c:pt>
                <c:pt idx="20">
                  <c:v>-9.3025473774099119</c:v>
                </c:pt>
                <c:pt idx="21">
                  <c:v>-9.7679817387591434</c:v>
                </c:pt>
                <c:pt idx="22">
                  <c:v>-10.801186980654899</c:v>
                </c:pt>
                <c:pt idx="23">
                  <c:v>-9.1175544388609602</c:v>
                </c:pt>
                <c:pt idx="24">
                  <c:v>-9.7079574342299608</c:v>
                </c:pt>
                <c:pt idx="25">
                  <c:v>-9.3173074522941377</c:v>
                </c:pt>
                <c:pt idx="26">
                  <c:v>-12.163049889972731</c:v>
                </c:pt>
                <c:pt idx="27">
                  <c:v>-10.121239530988264</c:v>
                </c:pt>
                <c:pt idx="28">
                  <c:v>-9.904758432686295</c:v>
                </c:pt>
                <c:pt idx="29">
                  <c:v>-11.354197786317197</c:v>
                </c:pt>
                <c:pt idx="30">
                  <c:v>-8.3874227345879593</c:v>
                </c:pt>
                <c:pt idx="31">
                  <c:v>-8.8725371957828223</c:v>
                </c:pt>
                <c:pt idx="32">
                  <c:v>-9.5150924557427548</c:v>
                </c:pt>
                <c:pt idx="33">
                  <c:v>-10.610290012152253</c:v>
                </c:pt>
                <c:pt idx="34">
                  <c:v>-8.5704476631523505</c:v>
                </c:pt>
                <c:pt idx="35">
                  <c:v>-10.168471770617783</c:v>
                </c:pt>
                <c:pt idx="36">
                  <c:v>-9.3763477518310392</c:v>
                </c:pt>
                <c:pt idx="37">
                  <c:v>-8.6166958977895884</c:v>
                </c:pt>
                <c:pt idx="38">
                  <c:v>-8.4228469143101012</c:v>
                </c:pt>
                <c:pt idx="39">
                  <c:v>-9.8427661181725519</c:v>
                </c:pt>
                <c:pt idx="40">
                  <c:v>-10.958627779419965</c:v>
                </c:pt>
                <c:pt idx="41">
                  <c:v>-9.761093703813172</c:v>
                </c:pt>
                <c:pt idx="42">
                  <c:v>-9.6390770847702445</c:v>
                </c:pt>
                <c:pt idx="43">
                  <c:v>-9.7886458435970596</c:v>
                </c:pt>
                <c:pt idx="44">
                  <c:v>-9.0102978947022567</c:v>
                </c:pt>
                <c:pt idx="45">
                  <c:v>-9.3104194173481662</c:v>
                </c:pt>
                <c:pt idx="46">
                  <c:v>-9.7463336289289462</c:v>
                </c:pt>
                <c:pt idx="47">
                  <c:v>-8.496647288731225</c:v>
                </c:pt>
                <c:pt idx="48">
                  <c:v>-8.302798305251736</c:v>
                </c:pt>
                <c:pt idx="49">
                  <c:v>-9.2661391926954924</c:v>
                </c:pt>
                <c:pt idx="50">
                  <c:v>-8.7829927414851916</c:v>
                </c:pt>
                <c:pt idx="51">
                  <c:v>-8.1591335763786113</c:v>
                </c:pt>
                <c:pt idx="52">
                  <c:v>-9.7483016389135102</c:v>
                </c:pt>
                <c:pt idx="53">
                  <c:v>-8.3746306696882975</c:v>
                </c:pt>
                <c:pt idx="54">
                  <c:v>-10.14288764081846</c:v>
                </c:pt>
                <c:pt idx="55">
                  <c:v>-10.061215226459082</c:v>
                </c:pt>
                <c:pt idx="56">
                  <c:v>-9.4560521562058533</c:v>
                </c:pt>
                <c:pt idx="57">
                  <c:v>-11.102292508293088</c:v>
                </c:pt>
                <c:pt idx="58">
                  <c:v>-11.863912372319103</c:v>
                </c:pt>
                <c:pt idx="59">
                  <c:v>-11.648415279009416</c:v>
                </c:pt>
                <c:pt idx="60">
                  <c:v>-11.595279009426205</c:v>
                </c:pt>
                <c:pt idx="61">
                  <c:v>-12.672764475974635</c:v>
                </c:pt>
                <c:pt idx="62">
                  <c:v>-13.780754097283795</c:v>
                </c:pt>
                <c:pt idx="63">
                  <c:v>-10.013982986829561</c:v>
                </c:pt>
                <c:pt idx="64">
                  <c:v>-11.262685322035001</c:v>
                </c:pt>
                <c:pt idx="65">
                  <c:v>-11.114100568200469</c:v>
                </c:pt>
                <c:pt idx="66">
                  <c:v>-9.0388340394784255</c:v>
                </c:pt>
                <c:pt idx="67">
                  <c:v>-10.175359805563755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</c:ser>
        <c:axId val="130462464"/>
        <c:axId val="130464768"/>
      </c:scatterChart>
      <c:valAx>
        <c:axId val="130462464"/>
        <c:scaling>
          <c:orientation val="minMax"/>
          <c:min val="-4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d13C-measured</a:t>
                </a:r>
              </a:p>
            </c:rich>
          </c:tx>
          <c:layout/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464768"/>
        <c:crossesAt val="-40"/>
        <c:crossBetween val="midCat"/>
      </c:valAx>
      <c:valAx>
        <c:axId val="130464768"/>
        <c:scaling>
          <c:orientation val="minMax"/>
          <c:min val="-4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d13C-reference</a:t>
                </a:r>
              </a:p>
            </c:rich>
          </c:tx>
          <c:layout/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462464"/>
        <c:crossesAt val="-30"/>
        <c:crossBetween val="midCat"/>
      </c:valAx>
      <c:spPr>
        <a:noFill/>
        <a:ln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9110561593024026"/>
          <c:y val="5.7050538005458486E-2"/>
          <c:w val="0.22032255265612427"/>
          <c:h val="0.16236074076397827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40776788879165"/>
          <c:y val="4.2145593869731802E-2"/>
          <c:w val="0.81936310331400353"/>
          <c:h val="0.7394636015325670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Eq val="1"/>
            <c:trendlineLbl>
              <c:layout>
                <c:manualLayout>
                  <c:x val="0.13624057301406869"/>
                  <c:y val="0.4920472408583047"/>
                </c:manualLayout>
              </c:layout>
              <c:numFmt formatCode="#\,##0.000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'CNS_sample_calibrations (filled'!$G$23:$H$23</c:f>
              <c:numCache>
                <c:formatCode>0.00</c:formatCode>
                <c:ptCount val="2"/>
                <c:pt idx="0">
                  <c:v>0.89824999999999999</c:v>
                </c:pt>
                <c:pt idx="1">
                  <c:v>-2.55775</c:v>
                </c:pt>
              </c:numCache>
            </c:numRef>
          </c:xVal>
          <c:yVal>
            <c:numRef>
              <c:f>'CNS_sample_calibrations (filled'!$G$25:$H$25</c:f>
              <c:numCache>
                <c:formatCode>General</c:formatCode>
                <c:ptCount val="2"/>
                <c:pt idx="0" formatCode="0.00">
                  <c:v>1.18</c:v>
                </c:pt>
                <c:pt idx="1">
                  <c:v>-2.91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'CNS_sample_calibrations (filled'!$G$67:$G$94</c:f>
              <c:numCache>
                <c:formatCode>General</c:formatCode>
                <c:ptCount val="28"/>
                <c:pt idx="0">
                  <c:v>9.09</c:v>
                </c:pt>
                <c:pt idx="1">
                  <c:v>4.3479999999999999</c:v>
                </c:pt>
                <c:pt idx="2">
                  <c:v>4.9820000000000002</c:v>
                </c:pt>
                <c:pt idx="3">
                  <c:v>5.81</c:v>
                </c:pt>
                <c:pt idx="4">
                  <c:v>5.2460000000000004</c:v>
                </c:pt>
                <c:pt idx="5">
                  <c:v>8.2780000000000005</c:v>
                </c:pt>
                <c:pt idx="6">
                  <c:v>7.008</c:v>
                </c:pt>
                <c:pt idx="7">
                  <c:v>8.6760000000000002</c:v>
                </c:pt>
                <c:pt idx="8">
                  <c:v>7.4409999999999998</c:v>
                </c:pt>
                <c:pt idx="9">
                  <c:v>4.5110000000000001</c:v>
                </c:pt>
                <c:pt idx="10">
                  <c:v>3.94</c:v>
                </c:pt>
                <c:pt idx="11">
                  <c:v>7.0750000000000002</c:v>
                </c:pt>
                <c:pt idx="12">
                  <c:v>7.6589999999999998</c:v>
                </c:pt>
                <c:pt idx="13">
                  <c:v>6.2720000000000002</c:v>
                </c:pt>
                <c:pt idx="14">
                  <c:v>5.5880000000000001</c:v>
                </c:pt>
                <c:pt idx="15">
                  <c:v>9.1989999999999998</c:v>
                </c:pt>
                <c:pt idx="16">
                  <c:v>4.0179999999999998</c:v>
                </c:pt>
                <c:pt idx="17">
                  <c:v>4.6660000000000004</c:v>
                </c:pt>
                <c:pt idx="18">
                  <c:v>3.782</c:v>
                </c:pt>
                <c:pt idx="19">
                  <c:v>2.9470000000000001</c:v>
                </c:pt>
                <c:pt idx="20">
                  <c:v>2.83</c:v>
                </c:pt>
                <c:pt idx="21">
                  <c:v>3.5609999999999999</c:v>
                </c:pt>
                <c:pt idx="22">
                  <c:v>5.38</c:v>
                </c:pt>
                <c:pt idx="23">
                  <c:v>3.0939999999999999</c:v>
                </c:pt>
                <c:pt idx="24">
                  <c:v>7.093</c:v>
                </c:pt>
                <c:pt idx="25">
                  <c:v>8.2829999999999995</c:v>
                </c:pt>
                <c:pt idx="26">
                  <c:v>7.7240000000000002</c:v>
                </c:pt>
                <c:pt idx="27">
                  <c:v>8.4030000000000005</c:v>
                </c:pt>
              </c:numCache>
            </c:numRef>
          </c:xVal>
          <c:yVal>
            <c:numRef>
              <c:f>'CNS_sample_calibrations (filled'!$O$67:$O$142</c:f>
              <c:numCache>
                <c:formatCode>0.00</c:formatCode>
                <c:ptCount val="76"/>
                <c:pt idx="0">
                  <c:v>10.874518952546296</c:v>
                </c:pt>
                <c:pt idx="1">
                  <c:v>5.2626034432870368</c:v>
                </c:pt>
                <c:pt idx="2">
                  <c:v>6.0129101562500002</c:v>
                </c:pt>
                <c:pt idx="3">
                  <c:v>6.9928059895833332</c:v>
                </c:pt>
                <c:pt idx="4">
                  <c:v>6.3253407118055565</c:v>
                </c:pt>
                <c:pt idx="5">
                  <c:v>9.9135583043981494</c:v>
                </c:pt>
                <c:pt idx="6">
                  <c:v>8.4105779803240743</c:v>
                </c:pt>
                <c:pt idx="7">
                  <c:v>10.384571035879631</c:v>
                </c:pt>
                <c:pt idx="8">
                  <c:v>8.923011429398148</c:v>
                </c:pt>
                <c:pt idx="9">
                  <c:v>5.4555056423611115</c:v>
                </c:pt>
                <c:pt idx="10">
                  <c:v>4.7797562210648152</c:v>
                </c:pt>
                <c:pt idx="11">
                  <c:v>8.489869068287037</c:v>
                </c:pt>
                <c:pt idx="12">
                  <c:v>9.1810033275462963</c:v>
                </c:pt>
                <c:pt idx="13">
                  <c:v>7.5395594618055561</c:v>
                </c:pt>
                <c:pt idx="14">
                  <c:v>6.7300802951388894</c:v>
                </c:pt>
                <c:pt idx="15">
                  <c:v>11.00351490162037</c:v>
                </c:pt>
                <c:pt idx="16">
                  <c:v>4.8720652488425928</c:v>
                </c:pt>
                <c:pt idx="17">
                  <c:v>5.6389402488425935</c:v>
                </c:pt>
                <c:pt idx="18">
                  <c:v>4.592771267361111</c:v>
                </c:pt>
                <c:pt idx="19">
                  <c:v>3.6045912905092599</c:v>
                </c:pt>
                <c:pt idx="20">
                  <c:v>3.4661277488425926</c:v>
                </c:pt>
                <c:pt idx="21">
                  <c:v>4.3312290219907403</c:v>
                </c:pt>
                <c:pt idx="22">
                  <c:v>6.4839228877314818</c:v>
                </c:pt>
                <c:pt idx="23">
                  <c:v>3.7785583043981483</c:v>
                </c:pt>
                <c:pt idx="24">
                  <c:v>8.5111711516203705</c:v>
                </c:pt>
                <c:pt idx="25">
                  <c:v>9.919475549768519</c:v>
                </c:pt>
                <c:pt idx="26">
                  <c:v>9.2579275173611126</c:v>
                </c:pt>
                <c:pt idx="27">
                  <c:v>10.061489438657409</c:v>
                </c:pt>
                <c:pt idx="28">
                  <c:v>9.9869321469907408</c:v>
                </c:pt>
                <c:pt idx="29">
                  <c:v>6.9229824942129632</c:v>
                </c:pt>
                <c:pt idx="30">
                  <c:v>14.020126591435185</c:v>
                </c:pt>
                <c:pt idx="31">
                  <c:v>12.41536964699074</c:v>
                </c:pt>
                <c:pt idx="32">
                  <c:v>11.014165943287038</c:v>
                </c:pt>
                <c:pt idx="33">
                  <c:v>14.142021846064816</c:v>
                </c:pt>
                <c:pt idx="34">
                  <c:v>7.2034599247685192</c:v>
                </c:pt>
                <c:pt idx="35">
                  <c:v>6.55611328125</c:v>
                </c:pt>
                <c:pt idx="36">
                  <c:v>7.4437000868055554</c:v>
                </c:pt>
                <c:pt idx="37">
                  <c:v>7.6425195312500005</c:v>
                </c:pt>
                <c:pt idx="38">
                  <c:v>6.8448748553240746</c:v>
                </c:pt>
                <c:pt idx="39">
                  <c:v>11.431923466435185</c:v>
                </c:pt>
                <c:pt idx="40">
                  <c:v>12.352646846064816</c:v>
                </c:pt>
                <c:pt idx="41">
                  <c:v>12.027198350694444</c:v>
                </c:pt>
                <c:pt idx="42">
                  <c:v>11.014165943287038</c:v>
                </c:pt>
                <c:pt idx="43">
                  <c:v>11.654411892361113</c:v>
                </c:pt>
                <c:pt idx="44">
                  <c:v>10.668598813657409</c:v>
                </c:pt>
                <c:pt idx="45">
                  <c:v>10.76800853587963</c:v>
                </c:pt>
                <c:pt idx="46">
                  <c:v>10.273326822916669</c:v>
                </c:pt>
                <c:pt idx="47">
                  <c:v>10.412973813657407</c:v>
                </c:pt>
                <c:pt idx="48">
                  <c:v>10.971561776620371</c:v>
                </c:pt>
                <c:pt idx="49">
                  <c:v>9.6034946469907414</c:v>
                </c:pt>
                <c:pt idx="50">
                  <c:v>10.024802517361111</c:v>
                </c:pt>
                <c:pt idx="51">
                  <c:v>8.6827712673611117</c:v>
                </c:pt>
                <c:pt idx="52">
                  <c:v>8.4851352719907407</c:v>
                </c:pt>
                <c:pt idx="53">
                  <c:v>7.8496231192129624</c:v>
                </c:pt>
                <c:pt idx="54">
                  <c:v>7.3300889756944443</c:v>
                </c:pt>
                <c:pt idx="55">
                  <c:v>7.1431040219907418</c:v>
                </c:pt>
                <c:pt idx="56">
                  <c:v>7.4650021701388889</c:v>
                </c:pt>
                <c:pt idx="57">
                  <c:v>8.8165010127314822</c:v>
                </c:pt>
                <c:pt idx="58">
                  <c:v>7.631868489583332</c:v>
                </c:pt>
                <c:pt idx="59">
                  <c:v>7.9857197627314811</c:v>
                </c:pt>
                <c:pt idx="60">
                  <c:v>8.3703407118055555</c:v>
                </c:pt>
                <c:pt idx="61">
                  <c:v>8.1549529803240741</c:v>
                </c:pt>
                <c:pt idx="62">
                  <c:v>6.9016804108796297</c:v>
                </c:pt>
                <c:pt idx="63">
                  <c:v>3.1678985821759262</c:v>
                </c:pt>
                <c:pt idx="64">
                  <c:v>3.3939373553240748</c:v>
                </c:pt>
                <c:pt idx="65">
                  <c:v>4.6933644386574072</c:v>
                </c:pt>
                <c:pt idx="66">
                  <c:v>3.1809165219907412</c:v>
                </c:pt>
                <c:pt idx="67">
                  <c:v>3.5608036747685188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</c:ser>
        <c:axId val="130396544"/>
        <c:axId val="130398848"/>
      </c:scatterChart>
      <c:valAx>
        <c:axId val="130396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d15N-measured</a:t>
                </a:r>
              </a:p>
            </c:rich>
          </c:tx>
          <c:layout/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398848"/>
        <c:crossesAt val="-40"/>
        <c:crossBetween val="midCat"/>
      </c:valAx>
      <c:valAx>
        <c:axId val="1303988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d15N-reference</a:t>
                </a:r>
              </a:p>
            </c:rich>
          </c:tx>
          <c:layout/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396544"/>
        <c:crossesAt val="-30"/>
        <c:crossBetween val="midCat"/>
      </c:valAx>
      <c:spPr>
        <a:noFill/>
        <a:ln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9110561593024026"/>
          <c:y val="5.7050500266414068E-2"/>
          <c:w val="0.22032255265612427"/>
          <c:h val="0.16236062597438483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40776788879165"/>
          <c:y val="4.2145593869731802E-2"/>
          <c:w val="0.81936310331400353"/>
          <c:h val="0.7394636015325670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Eq val="1"/>
            <c:trendlineLbl>
              <c:layout>
                <c:manualLayout>
                  <c:x val="7.5445571870345438E-2"/>
                  <c:y val="0.49015422090143085"/>
                </c:manualLayout>
              </c:layout>
              <c:numFmt formatCode="#\,##0.000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'CNS_sample_calibrations (filled'!$K$23:$L$23</c:f>
              <c:numCache>
                <c:formatCode>0.00</c:formatCode>
                <c:ptCount val="2"/>
                <c:pt idx="0">
                  <c:v>1.855</c:v>
                </c:pt>
                <c:pt idx="1">
                  <c:v>22.474</c:v>
                </c:pt>
              </c:numCache>
            </c:numRef>
          </c:xVal>
          <c:yVal>
            <c:numRef>
              <c:f>'CNS_sample_calibrations (filled'!$K$25:$L$25</c:f>
              <c:numCache>
                <c:formatCode>0.00</c:formatCode>
                <c:ptCount val="2"/>
                <c:pt idx="0">
                  <c:v>-0.3</c:v>
                </c:pt>
                <c:pt idx="1">
                  <c:v>22.7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'CNS_sample_calibrations (filled'!$I$67:$I$142</c:f>
              <c:numCache>
                <c:formatCode>General</c:formatCode>
                <c:ptCount val="76"/>
              </c:numCache>
            </c:numRef>
          </c:xVal>
          <c:yVal>
            <c:numRef>
              <c:f>'CNS_sample_calibrations (filled'!$P$67:$P$142</c:f>
              <c:numCache>
                <c:formatCode>0.00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</c:ser>
        <c:axId val="130580480"/>
        <c:axId val="130582784"/>
      </c:scatterChart>
      <c:valAx>
        <c:axId val="130580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d34S-measured</a:t>
                </a:r>
              </a:p>
            </c:rich>
          </c:tx>
          <c:layout/>
        </c:title>
        <c:numFmt formatCode="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582784"/>
        <c:crossesAt val="-40"/>
        <c:crossBetween val="midCat"/>
      </c:valAx>
      <c:valAx>
        <c:axId val="1305827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d34S-reference</a:t>
                </a:r>
              </a:p>
            </c:rich>
          </c:tx>
          <c:layout/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580480"/>
        <c:crossesAt val="-30"/>
        <c:crossBetween val="midCat"/>
      </c:valAx>
      <c:spPr>
        <a:noFill/>
        <a:ln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9110566333847454"/>
          <c:y val="5.7050400345526442E-2"/>
          <c:w val="0.2203226452363557"/>
          <c:h val="0.16236065428530297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190500</xdr:colOff>
      <xdr:row>0</xdr:row>
      <xdr:rowOff>104775</xdr:rowOff>
    </xdr:from>
    <xdr:to>
      <xdr:col>27</xdr:col>
      <xdr:colOff>533400</xdr:colOff>
      <xdr:row>15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171450</xdr:colOff>
      <xdr:row>16</xdr:row>
      <xdr:rowOff>66675</xdr:rowOff>
    </xdr:from>
    <xdr:to>
      <xdr:col>27</xdr:col>
      <xdr:colOff>514350</xdr:colOff>
      <xdr:row>31</xdr:row>
      <xdr:rowOff>161925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152400</xdr:colOff>
      <xdr:row>33</xdr:row>
      <xdr:rowOff>104775</xdr:rowOff>
    </xdr:from>
    <xdr:to>
      <xdr:col>27</xdr:col>
      <xdr:colOff>504825</xdr:colOff>
      <xdr:row>47</xdr:row>
      <xdr:rowOff>95250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304800</xdr:colOff>
      <xdr:row>0</xdr:row>
      <xdr:rowOff>114300</xdr:rowOff>
    </xdr:from>
    <xdr:to>
      <xdr:col>36</xdr:col>
      <xdr:colOff>47625</xdr:colOff>
      <xdr:row>15</xdr:row>
      <xdr:rowOff>38100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276225</xdr:colOff>
      <xdr:row>16</xdr:row>
      <xdr:rowOff>133350</xdr:rowOff>
    </xdr:from>
    <xdr:to>
      <xdr:col>36</xdr:col>
      <xdr:colOff>19050</xdr:colOff>
      <xdr:row>32</xdr:row>
      <xdr:rowOff>38100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323850</xdr:colOff>
      <xdr:row>33</xdr:row>
      <xdr:rowOff>85725</xdr:rowOff>
    </xdr:from>
    <xdr:to>
      <xdr:col>36</xdr:col>
      <xdr:colOff>66675</xdr:colOff>
      <xdr:row>47</xdr:row>
      <xdr:rowOff>85725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190500</xdr:colOff>
      <xdr:row>0</xdr:row>
      <xdr:rowOff>104775</xdr:rowOff>
    </xdr:from>
    <xdr:to>
      <xdr:col>27</xdr:col>
      <xdr:colOff>533400</xdr:colOff>
      <xdr:row>15</xdr:row>
      <xdr:rowOff>38100</xdr:rowOff>
    </xdr:to>
    <xdr:graphicFrame macro="">
      <xdr:nvGraphicFramePr>
        <xdr:cNvPr id="13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171450</xdr:colOff>
      <xdr:row>16</xdr:row>
      <xdr:rowOff>66675</xdr:rowOff>
    </xdr:from>
    <xdr:to>
      <xdr:col>27</xdr:col>
      <xdr:colOff>514350</xdr:colOff>
      <xdr:row>31</xdr:row>
      <xdr:rowOff>161925</xdr:rowOff>
    </xdr:to>
    <xdr:graphicFrame macro="">
      <xdr:nvGraphicFramePr>
        <xdr:cNvPr id="133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152400</xdr:colOff>
      <xdr:row>33</xdr:row>
      <xdr:rowOff>104775</xdr:rowOff>
    </xdr:from>
    <xdr:to>
      <xdr:col>27</xdr:col>
      <xdr:colOff>504825</xdr:colOff>
      <xdr:row>47</xdr:row>
      <xdr:rowOff>95250</xdr:rowOff>
    </xdr:to>
    <xdr:graphicFrame macro="">
      <xdr:nvGraphicFramePr>
        <xdr:cNvPr id="13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304800</xdr:colOff>
      <xdr:row>0</xdr:row>
      <xdr:rowOff>114300</xdr:rowOff>
    </xdr:from>
    <xdr:to>
      <xdr:col>36</xdr:col>
      <xdr:colOff>47625</xdr:colOff>
      <xdr:row>15</xdr:row>
      <xdr:rowOff>38100</xdr:rowOff>
    </xdr:to>
    <xdr:graphicFrame macro="">
      <xdr:nvGraphicFramePr>
        <xdr:cNvPr id="133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276225</xdr:colOff>
      <xdr:row>16</xdr:row>
      <xdr:rowOff>133350</xdr:rowOff>
    </xdr:from>
    <xdr:to>
      <xdr:col>36</xdr:col>
      <xdr:colOff>19050</xdr:colOff>
      <xdr:row>32</xdr:row>
      <xdr:rowOff>38100</xdr:rowOff>
    </xdr:to>
    <xdr:graphicFrame macro="">
      <xdr:nvGraphicFramePr>
        <xdr:cNvPr id="13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323850</xdr:colOff>
      <xdr:row>33</xdr:row>
      <xdr:rowOff>85725</xdr:rowOff>
    </xdr:from>
    <xdr:to>
      <xdr:col>36</xdr:col>
      <xdr:colOff>66675</xdr:colOff>
      <xdr:row>47</xdr:row>
      <xdr:rowOff>85725</xdr:rowOff>
    </xdr:to>
    <xdr:graphicFrame macro="">
      <xdr:nvGraphicFramePr>
        <xdr:cNvPr id="13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0</xdr:row>
      <xdr:rowOff>209550</xdr:rowOff>
    </xdr:from>
    <xdr:to>
      <xdr:col>14</xdr:col>
      <xdr:colOff>457200</xdr:colOff>
      <xdr:row>27</xdr:row>
      <xdr:rowOff>123825</xdr:rowOff>
    </xdr:to>
    <xdr:graphicFrame macro="">
      <xdr:nvGraphicFramePr>
        <xdr:cNvPr id="5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0</xdr:row>
      <xdr:rowOff>209550</xdr:rowOff>
    </xdr:from>
    <xdr:to>
      <xdr:col>15</xdr:col>
      <xdr:colOff>0</xdr:colOff>
      <xdr:row>27</xdr:row>
      <xdr:rowOff>123825</xdr:rowOff>
    </xdr:to>
    <xdr:graphicFrame macro="">
      <xdr:nvGraphicFramePr>
        <xdr:cNvPr id="30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opLeftCell="E1" workbookViewId="0">
      <selection activeCell="N16" sqref="N16"/>
    </sheetView>
  </sheetViews>
  <sheetFormatPr defaultRowHeight="12.75"/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05" t="s">
        <v>388</v>
      </c>
      <c r="U1" s="1" t="s">
        <v>19</v>
      </c>
    </row>
    <row r="2" spans="1:21">
      <c r="A2" s="1">
        <v>3</v>
      </c>
      <c r="B2" s="1" t="s">
        <v>270</v>
      </c>
      <c r="C2" s="1" t="s">
        <v>271</v>
      </c>
      <c r="D2" s="1" t="s">
        <v>231</v>
      </c>
      <c r="E2" s="1" t="s">
        <v>60</v>
      </c>
      <c r="F2" s="1" t="s">
        <v>272</v>
      </c>
      <c r="G2" s="1">
        <v>4</v>
      </c>
      <c r="H2" s="1">
        <v>476.3</v>
      </c>
      <c r="K2" s="1">
        <v>7220</v>
      </c>
      <c r="L2" s="1">
        <v>1.7</v>
      </c>
      <c r="M2" s="1">
        <v>135.77000000000001</v>
      </c>
      <c r="N2" s="1">
        <v>1.6160000000000001</v>
      </c>
      <c r="O2" s="1">
        <v>2.6</v>
      </c>
      <c r="P2" s="1">
        <v>8594</v>
      </c>
      <c r="Q2" s="1">
        <v>0.56200000000000006</v>
      </c>
      <c r="R2" s="1">
        <v>4</v>
      </c>
      <c r="S2" s="1">
        <v>9954</v>
      </c>
      <c r="T2" s="1">
        <v>137.94800000000001</v>
      </c>
      <c r="U2" s="1">
        <v>-20.497</v>
      </c>
    </row>
    <row r="3" spans="1:21">
      <c r="A3" s="1">
        <v>4</v>
      </c>
      <c r="B3" s="1" t="s">
        <v>268</v>
      </c>
      <c r="C3" s="1" t="s">
        <v>26</v>
      </c>
      <c r="D3" s="1" t="s">
        <v>266</v>
      </c>
      <c r="E3" s="1" t="s">
        <v>60</v>
      </c>
      <c r="F3" s="1" t="s">
        <v>269</v>
      </c>
      <c r="G3" s="1">
        <v>4</v>
      </c>
      <c r="H3" s="1">
        <v>268.8</v>
      </c>
      <c r="I3" s="1">
        <v>0.38700000000000001</v>
      </c>
      <c r="J3" s="1">
        <v>71.069999999999993</v>
      </c>
      <c r="K3" s="1">
        <v>5556</v>
      </c>
      <c r="L3" s="1">
        <v>1.2</v>
      </c>
      <c r="M3" s="1">
        <v>119.477</v>
      </c>
      <c r="N3" s="1">
        <v>1.41</v>
      </c>
      <c r="O3" s="1">
        <v>2</v>
      </c>
      <c r="P3" s="1">
        <v>6599</v>
      </c>
      <c r="Q3" s="1">
        <v>0.496</v>
      </c>
      <c r="R3" s="1">
        <v>4</v>
      </c>
      <c r="S3" s="1">
        <v>7671</v>
      </c>
      <c r="T3" s="1">
        <v>121.38300000000001</v>
      </c>
      <c r="U3" s="1">
        <v>-29.712</v>
      </c>
    </row>
    <row r="4" spans="1:21">
      <c r="A4" s="1">
        <v>5</v>
      </c>
      <c r="B4" s="1" t="s">
        <v>265</v>
      </c>
      <c r="C4" s="1" t="s">
        <v>21</v>
      </c>
      <c r="D4" s="1" t="s">
        <v>266</v>
      </c>
      <c r="E4" s="1" t="s">
        <v>60</v>
      </c>
      <c r="F4" s="1" t="s">
        <v>267</v>
      </c>
      <c r="G4" s="1">
        <v>4</v>
      </c>
      <c r="H4" s="1">
        <v>272.3</v>
      </c>
      <c r="I4" s="1">
        <v>0.371</v>
      </c>
      <c r="J4" s="1">
        <v>18.556201999999999</v>
      </c>
      <c r="K4" s="1">
        <v>1512</v>
      </c>
      <c r="L4" s="1">
        <v>1.4</v>
      </c>
      <c r="M4" s="1">
        <v>30.315999999999999</v>
      </c>
      <c r="N4" s="1">
        <v>0.35499999999999998</v>
      </c>
      <c r="O4" s="1">
        <v>2.2999999999999998</v>
      </c>
      <c r="P4" s="1">
        <v>1774</v>
      </c>
      <c r="Q4" s="1">
        <v>0.126</v>
      </c>
      <c r="R4" s="1">
        <v>4.5</v>
      </c>
      <c r="S4" s="1">
        <v>2085</v>
      </c>
      <c r="T4" s="1">
        <v>30.797000000000001</v>
      </c>
      <c r="U4" s="1">
        <v>-37.366</v>
      </c>
    </row>
    <row r="5" spans="1:21">
      <c r="A5" s="1">
        <v>6</v>
      </c>
      <c r="B5" s="1" t="s">
        <v>262</v>
      </c>
      <c r="C5" s="1" t="s">
        <v>263</v>
      </c>
      <c r="D5" s="1" t="s">
        <v>30</v>
      </c>
      <c r="E5" s="1" t="s">
        <v>60</v>
      </c>
      <c r="F5" s="1" t="s">
        <v>264</v>
      </c>
      <c r="G5" s="1">
        <v>4</v>
      </c>
      <c r="H5" s="1">
        <v>247.9</v>
      </c>
      <c r="I5" s="1">
        <v>5.09</v>
      </c>
      <c r="J5" s="1">
        <v>32.551889500000001</v>
      </c>
      <c r="K5" s="1">
        <v>25297</v>
      </c>
      <c r="L5" s="1">
        <v>1.4</v>
      </c>
      <c r="M5" s="1">
        <v>719.57600000000002</v>
      </c>
      <c r="N5" s="1">
        <v>8.6349999999999998</v>
      </c>
      <c r="O5" s="1">
        <v>2.2000000000000002</v>
      </c>
      <c r="P5" s="1">
        <v>30783</v>
      </c>
      <c r="Q5" s="1">
        <v>2.9820000000000002</v>
      </c>
      <c r="R5" s="1">
        <v>4.8</v>
      </c>
      <c r="S5" s="1">
        <v>34998</v>
      </c>
      <c r="T5" s="1">
        <v>731.19299999999998</v>
      </c>
      <c r="U5" s="1">
        <v>-12.007</v>
      </c>
    </row>
    <row r="6" spans="1:21">
      <c r="A6" s="1">
        <v>7</v>
      </c>
      <c r="B6" s="1" t="s">
        <v>259</v>
      </c>
      <c r="C6" s="1" t="s">
        <v>260</v>
      </c>
      <c r="D6" s="1" t="s">
        <v>30</v>
      </c>
      <c r="E6" s="1" t="s">
        <v>60</v>
      </c>
      <c r="F6" s="1" t="s">
        <v>261</v>
      </c>
      <c r="G6" s="1">
        <v>4</v>
      </c>
      <c r="H6" s="1">
        <v>249.1</v>
      </c>
      <c r="I6" s="1">
        <v>4.9379999999999997</v>
      </c>
      <c r="J6" s="1">
        <v>27.6624251</v>
      </c>
      <c r="K6" s="1">
        <v>22183</v>
      </c>
      <c r="L6" s="1">
        <v>2.8</v>
      </c>
      <c r="M6" s="1">
        <v>593.29899999999998</v>
      </c>
      <c r="N6" s="1">
        <v>7.1289999999999996</v>
      </c>
      <c r="O6" s="1">
        <v>3.9</v>
      </c>
      <c r="P6" s="1">
        <v>27010</v>
      </c>
      <c r="Q6" s="1">
        <v>2.4569999999999999</v>
      </c>
      <c r="R6" s="1">
        <v>6.9</v>
      </c>
      <c r="S6" s="1">
        <v>30651</v>
      </c>
      <c r="T6" s="1">
        <v>602.88499999999999</v>
      </c>
      <c r="U6" s="1">
        <v>-10.593999999999999</v>
      </c>
    </row>
    <row r="7" spans="1:21">
      <c r="A7" s="1">
        <v>8</v>
      </c>
      <c r="B7" s="1" t="s">
        <v>256</v>
      </c>
      <c r="C7" s="1" t="s">
        <v>257</v>
      </c>
      <c r="D7" s="1" t="s">
        <v>30</v>
      </c>
      <c r="E7" s="1" t="s">
        <v>60</v>
      </c>
      <c r="F7" s="1" t="s">
        <v>258</v>
      </c>
      <c r="G7" s="1">
        <v>4</v>
      </c>
      <c r="H7" s="1">
        <v>251.2</v>
      </c>
      <c r="I7" s="1">
        <v>4.7610000000000001</v>
      </c>
      <c r="J7" s="1">
        <v>26.890331199999999</v>
      </c>
      <c r="K7" s="1">
        <v>21262</v>
      </c>
      <c r="L7" s="1">
        <v>2.2999999999999998</v>
      </c>
      <c r="M7" s="1">
        <v>556.1</v>
      </c>
      <c r="N7" s="1">
        <v>6.6749999999999998</v>
      </c>
      <c r="O7" s="1">
        <v>3.3</v>
      </c>
      <c r="P7" s="1">
        <v>25862</v>
      </c>
      <c r="Q7" s="1">
        <v>2.3029999999999999</v>
      </c>
      <c r="R7" s="1">
        <v>6.1</v>
      </c>
      <c r="S7" s="1">
        <v>29372</v>
      </c>
      <c r="T7" s="1">
        <v>565.07799999999997</v>
      </c>
      <c r="U7" s="1">
        <v>-11.664</v>
      </c>
    </row>
    <row r="8" spans="1:21">
      <c r="A8" s="1">
        <v>9</v>
      </c>
      <c r="B8" s="1" t="s">
        <v>253</v>
      </c>
      <c r="C8" s="1" t="s">
        <v>254</v>
      </c>
      <c r="D8" s="1" t="s">
        <v>30</v>
      </c>
      <c r="E8" s="1" t="s">
        <v>60</v>
      </c>
      <c r="F8" s="1" t="s">
        <v>255</v>
      </c>
      <c r="G8" s="1">
        <v>4</v>
      </c>
      <c r="H8" s="1">
        <v>251</v>
      </c>
      <c r="I8" s="1">
        <v>5.077</v>
      </c>
      <c r="J8" s="1">
        <v>27.531988200000001</v>
      </c>
      <c r="K8" s="1">
        <v>21800</v>
      </c>
      <c r="L8" s="1">
        <v>2.4</v>
      </c>
      <c r="M8" s="1">
        <v>607.125</v>
      </c>
      <c r="N8" s="1">
        <v>7.2839999999999998</v>
      </c>
      <c r="O8" s="1">
        <v>3.4</v>
      </c>
      <c r="P8" s="1">
        <v>26497</v>
      </c>
      <c r="Q8" s="1">
        <v>2.5139999999999998</v>
      </c>
      <c r="R8" s="1">
        <v>6.3</v>
      </c>
      <c r="S8" s="1">
        <v>30118</v>
      </c>
      <c r="T8" s="1">
        <v>616.923</v>
      </c>
      <c r="U8" s="1">
        <v>-12.243</v>
      </c>
    </row>
    <row r="9" spans="1:21">
      <c r="A9" s="1">
        <v>10</v>
      </c>
      <c r="B9" s="1" t="s">
        <v>250</v>
      </c>
      <c r="C9" s="1" t="s">
        <v>251</v>
      </c>
      <c r="D9" s="1" t="s">
        <v>30</v>
      </c>
      <c r="E9" s="1" t="s">
        <v>60</v>
      </c>
      <c r="F9" s="1" t="s">
        <v>252</v>
      </c>
      <c r="G9" s="1">
        <v>4</v>
      </c>
      <c r="H9" s="1">
        <v>248.5</v>
      </c>
      <c r="I9" s="1">
        <v>5.0380000000000003</v>
      </c>
      <c r="J9" s="1">
        <v>26.463064599999999</v>
      </c>
      <c r="K9" s="1">
        <v>21911</v>
      </c>
      <c r="L9" s="1">
        <v>4.8</v>
      </c>
      <c r="M9" s="1">
        <v>579.08399999999995</v>
      </c>
      <c r="N9" s="1">
        <v>6.9530000000000003</v>
      </c>
      <c r="O9" s="1">
        <v>6.3</v>
      </c>
      <c r="P9" s="1">
        <v>26654</v>
      </c>
      <c r="Q9" s="1">
        <v>2.3980000000000001</v>
      </c>
      <c r="R9" s="1">
        <v>9.5</v>
      </c>
      <c r="S9" s="1">
        <v>30270</v>
      </c>
      <c r="T9" s="1">
        <v>588.43499999999995</v>
      </c>
      <c r="U9" s="1">
        <v>-11.334</v>
      </c>
    </row>
    <row r="10" spans="1:21">
      <c r="A10" s="1">
        <v>11</v>
      </c>
      <c r="B10" s="1" t="s">
        <v>247</v>
      </c>
      <c r="C10" s="1" t="s">
        <v>248</v>
      </c>
      <c r="D10" s="1" t="s">
        <v>30</v>
      </c>
      <c r="E10" s="1" t="s">
        <v>60</v>
      </c>
      <c r="F10" s="1" t="s">
        <v>249</v>
      </c>
      <c r="G10" s="1">
        <v>4</v>
      </c>
      <c r="H10" s="1">
        <v>250.8</v>
      </c>
      <c r="I10" s="1">
        <v>4.99</v>
      </c>
      <c r="J10" s="1">
        <v>27.353522000000002</v>
      </c>
      <c r="K10" s="1">
        <v>21084</v>
      </c>
      <c r="L10" s="1">
        <v>2.6</v>
      </c>
      <c r="M10" s="1">
        <v>592.85900000000004</v>
      </c>
      <c r="N10" s="1">
        <v>7.1159999999999997</v>
      </c>
      <c r="O10" s="1">
        <v>3.7</v>
      </c>
      <c r="P10" s="1">
        <v>25630</v>
      </c>
      <c r="Q10" s="1">
        <v>2.4550000000000001</v>
      </c>
      <c r="R10" s="1">
        <v>6.6</v>
      </c>
      <c r="S10" s="1">
        <v>29128</v>
      </c>
      <c r="T10" s="1">
        <v>602.43000000000006</v>
      </c>
      <c r="U10" s="1">
        <v>-11.731999999999999</v>
      </c>
    </row>
    <row r="11" spans="1:21">
      <c r="A11" s="1">
        <v>12</v>
      </c>
      <c r="B11" s="1" t="s">
        <v>244</v>
      </c>
      <c r="C11" s="1" t="s">
        <v>245</v>
      </c>
      <c r="D11" s="1" t="s">
        <v>30</v>
      </c>
      <c r="E11" s="1" t="s">
        <v>60</v>
      </c>
      <c r="F11" s="1" t="s">
        <v>246</v>
      </c>
      <c r="G11" s="1">
        <v>4</v>
      </c>
      <c r="H11" s="1">
        <v>251.6</v>
      </c>
      <c r="I11" s="1">
        <v>5.101</v>
      </c>
      <c r="J11" s="1">
        <v>25.520118199999999</v>
      </c>
      <c r="K11" s="1">
        <v>20432</v>
      </c>
      <c r="L11" s="1">
        <v>4.8</v>
      </c>
      <c r="M11" s="1">
        <v>565.43200000000002</v>
      </c>
      <c r="N11" s="1">
        <v>6.8010000000000002</v>
      </c>
      <c r="O11" s="1">
        <v>6.4</v>
      </c>
      <c r="P11" s="1">
        <v>24893</v>
      </c>
      <c r="Q11" s="1">
        <v>2.3420000000000001</v>
      </c>
      <c r="R11" s="1">
        <v>9.6999999999999993</v>
      </c>
      <c r="S11" s="1">
        <v>28229</v>
      </c>
      <c r="T11" s="1">
        <v>574.57500000000005</v>
      </c>
      <c r="U11" s="1">
        <v>-9.5519999999999996</v>
      </c>
    </row>
    <row r="12" spans="1:21">
      <c r="A12" s="1">
        <v>13</v>
      </c>
      <c r="B12" s="1" t="s">
        <v>241</v>
      </c>
      <c r="C12" s="1" t="s">
        <v>242</v>
      </c>
      <c r="D12" s="1" t="s">
        <v>30</v>
      </c>
      <c r="E12" s="1" t="s">
        <v>60</v>
      </c>
      <c r="F12" s="1" t="s">
        <v>243</v>
      </c>
      <c r="G12" s="1">
        <v>4</v>
      </c>
      <c r="H12" s="1">
        <v>248.5</v>
      </c>
      <c r="I12" s="1">
        <v>4.9980000000000002</v>
      </c>
      <c r="J12" s="1">
        <v>28.843526900000001</v>
      </c>
      <c r="K12" s="1">
        <v>22767</v>
      </c>
      <c r="L12" s="1">
        <v>3.5</v>
      </c>
      <c r="M12" s="1">
        <v>626.12199999999996</v>
      </c>
      <c r="N12" s="1">
        <v>7.524</v>
      </c>
      <c r="O12" s="1">
        <v>4.8</v>
      </c>
      <c r="P12" s="1">
        <v>27720</v>
      </c>
      <c r="Q12" s="1">
        <v>2.5939999999999999</v>
      </c>
      <c r="R12" s="1">
        <v>7.8</v>
      </c>
      <c r="S12" s="1">
        <v>31472</v>
      </c>
      <c r="T12" s="1">
        <v>636.24</v>
      </c>
      <c r="U12" s="1">
        <v>-10.536</v>
      </c>
    </row>
    <row r="13" spans="1:21">
      <c r="A13" s="1">
        <v>14</v>
      </c>
      <c r="B13" s="1" t="s">
        <v>238</v>
      </c>
      <c r="C13" s="1" t="s">
        <v>239</v>
      </c>
      <c r="D13" s="1" t="s">
        <v>30</v>
      </c>
      <c r="E13" s="1" t="s">
        <v>60</v>
      </c>
      <c r="F13" s="1" t="s">
        <v>240</v>
      </c>
      <c r="G13" s="1">
        <v>4</v>
      </c>
      <c r="H13" s="1">
        <v>252.9</v>
      </c>
      <c r="I13" s="1">
        <v>4.9370000000000003</v>
      </c>
      <c r="J13" s="1">
        <v>26.8291377</v>
      </c>
      <c r="K13" s="1">
        <v>20509</v>
      </c>
      <c r="L13" s="1">
        <v>2.5</v>
      </c>
      <c r="M13" s="1">
        <v>575.31799999999998</v>
      </c>
      <c r="N13" s="1">
        <v>6.9180000000000001</v>
      </c>
      <c r="O13" s="1">
        <v>3.6</v>
      </c>
      <c r="P13" s="1">
        <v>24963</v>
      </c>
      <c r="Q13" s="1">
        <v>2.383</v>
      </c>
      <c r="R13" s="1">
        <v>6.5</v>
      </c>
      <c r="S13" s="1">
        <v>28333</v>
      </c>
      <c r="T13" s="1">
        <v>584.61900000000003</v>
      </c>
      <c r="U13" s="1">
        <v>-9.9060000000000006</v>
      </c>
    </row>
    <row r="14" spans="1:21">
      <c r="A14" s="1">
        <v>15</v>
      </c>
      <c r="B14" s="1" t="s">
        <v>235</v>
      </c>
      <c r="C14" s="1" t="s">
        <v>236</v>
      </c>
      <c r="D14" s="1" t="s">
        <v>30</v>
      </c>
      <c r="E14" s="1" t="s">
        <v>60</v>
      </c>
      <c r="F14" s="1" t="s">
        <v>237</v>
      </c>
      <c r="G14" s="1">
        <v>4</v>
      </c>
      <c r="H14" s="1">
        <v>250.8</v>
      </c>
      <c r="I14" s="1">
        <v>4.8739999999999997</v>
      </c>
      <c r="J14" s="1">
        <v>26.411918700000001</v>
      </c>
      <c r="K14" s="1">
        <v>21072</v>
      </c>
      <c r="L14" s="1">
        <v>4.7</v>
      </c>
      <c r="M14" s="1">
        <v>559.15800000000002</v>
      </c>
      <c r="N14" s="1">
        <v>6.7210000000000001</v>
      </c>
      <c r="O14" s="1">
        <v>6.2</v>
      </c>
      <c r="P14" s="1">
        <v>25662</v>
      </c>
      <c r="Q14" s="1">
        <v>2.3149999999999999</v>
      </c>
      <c r="R14" s="1">
        <v>9.4</v>
      </c>
      <c r="S14" s="1">
        <v>29106</v>
      </c>
      <c r="T14" s="1">
        <v>568.19399999999996</v>
      </c>
      <c r="U14" s="1">
        <v>-10.192</v>
      </c>
    </row>
    <row r="15" spans="1:21">
      <c r="A15" s="1">
        <v>16</v>
      </c>
      <c r="B15" s="1" t="s">
        <v>233</v>
      </c>
      <c r="C15" s="1" t="s">
        <v>26</v>
      </c>
      <c r="D15" s="1" t="s">
        <v>231</v>
      </c>
      <c r="E15" s="1" t="s">
        <v>60</v>
      </c>
      <c r="F15" s="1" t="s">
        <v>234</v>
      </c>
      <c r="G15" s="1">
        <v>4</v>
      </c>
      <c r="H15" s="1">
        <v>269.2</v>
      </c>
      <c r="I15" s="1">
        <v>0.34799999999999998</v>
      </c>
      <c r="J15" s="1">
        <v>69.627709100000004</v>
      </c>
      <c r="K15" s="1">
        <v>5000</v>
      </c>
      <c r="L15" s="1">
        <v>2.5</v>
      </c>
      <c r="M15" s="1">
        <v>105.617</v>
      </c>
      <c r="N15" s="1">
        <v>1.246</v>
      </c>
      <c r="O15" s="1">
        <v>3.6</v>
      </c>
      <c r="P15" s="1">
        <v>5931</v>
      </c>
      <c r="Q15" s="1">
        <v>0.438</v>
      </c>
      <c r="R15" s="1">
        <v>6</v>
      </c>
      <c r="S15" s="1">
        <v>6895</v>
      </c>
      <c r="T15" s="1">
        <v>107.301</v>
      </c>
      <c r="U15" s="1">
        <v>-29.863</v>
      </c>
    </row>
    <row r="16" spans="1:21">
      <c r="A16" s="1">
        <v>17</v>
      </c>
      <c r="B16" s="1" t="s">
        <v>230</v>
      </c>
      <c r="C16" s="1" t="s">
        <v>21</v>
      </c>
      <c r="D16" s="1" t="s">
        <v>231</v>
      </c>
      <c r="E16" s="1" t="s">
        <v>60</v>
      </c>
      <c r="F16" s="1" t="s">
        <v>232</v>
      </c>
      <c r="G16" s="1">
        <v>4</v>
      </c>
      <c r="H16" s="1">
        <v>274.2</v>
      </c>
      <c r="I16" s="1">
        <v>0.36299999999999999</v>
      </c>
      <c r="J16" s="1">
        <v>18.484763000000001</v>
      </c>
      <c r="K16" s="1">
        <v>1478</v>
      </c>
      <c r="L16" s="1">
        <v>2.1</v>
      </c>
      <c r="M16" s="1">
        <v>29.559000000000001</v>
      </c>
      <c r="N16" s="1">
        <v>0.34599999999999997</v>
      </c>
      <c r="O16" s="1">
        <v>3.1</v>
      </c>
      <c r="P16" s="1">
        <v>1732</v>
      </c>
      <c r="Q16" s="1">
        <v>0.123</v>
      </c>
      <c r="R16" s="1">
        <v>5.5</v>
      </c>
      <c r="S16" s="1">
        <v>2038</v>
      </c>
      <c r="T16" s="1">
        <v>30.028000000000002</v>
      </c>
      <c r="U16" s="1">
        <v>-37.497999999999998</v>
      </c>
    </row>
    <row r="17" spans="1:21">
      <c r="A17" s="1">
        <v>18</v>
      </c>
      <c r="B17" s="1" t="s">
        <v>227</v>
      </c>
      <c r="C17" s="1" t="s">
        <v>228</v>
      </c>
      <c r="D17" s="1" t="s">
        <v>30</v>
      </c>
      <c r="E17" s="1" t="s">
        <v>60</v>
      </c>
      <c r="F17" s="1" t="s">
        <v>229</v>
      </c>
      <c r="G17" s="1">
        <v>4</v>
      </c>
      <c r="H17" s="1">
        <v>254.4</v>
      </c>
      <c r="I17" s="1">
        <v>5.0510000000000002</v>
      </c>
      <c r="J17" s="1">
        <v>19.519803100000001</v>
      </c>
      <c r="K17" s="1">
        <v>17375</v>
      </c>
      <c r="L17" s="1">
        <v>1.8</v>
      </c>
      <c r="M17" s="1">
        <v>428.36200000000002</v>
      </c>
      <c r="N17" s="1">
        <v>5.1420000000000003</v>
      </c>
      <c r="O17" s="1">
        <v>2.8</v>
      </c>
      <c r="P17" s="1">
        <v>21115</v>
      </c>
      <c r="Q17" s="1">
        <v>1.7729999999999999</v>
      </c>
      <c r="R17" s="1">
        <v>5.3</v>
      </c>
      <c r="S17" s="1">
        <v>23979</v>
      </c>
      <c r="T17" s="1">
        <v>435.27700000000004</v>
      </c>
      <c r="U17" s="1">
        <v>-11.73</v>
      </c>
    </row>
    <row r="18" spans="1:21">
      <c r="A18" s="1">
        <v>19</v>
      </c>
      <c r="B18" s="1" t="s">
        <v>224</v>
      </c>
      <c r="C18" s="1" t="s">
        <v>225</v>
      </c>
      <c r="D18" s="1" t="s">
        <v>30</v>
      </c>
      <c r="E18" s="1" t="s">
        <v>60</v>
      </c>
      <c r="F18" s="1" t="s">
        <v>226</v>
      </c>
      <c r="G18" s="1">
        <v>4</v>
      </c>
      <c r="H18" s="1">
        <v>248.7</v>
      </c>
      <c r="I18" s="1">
        <v>4.92</v>
      </c>
      <c r="J18" s="1">
        <v>30.441940800000001</v>
      </c>
      <c r="K18" s="1">
        <v>23418</v>
      </c>
      <c r="L18" s="1">
        <v>2.2999999999999998</v>
      </c>
      <c r="M18" s="1">
        <v>650.476</v>
      </c>
      <c r="N18" s="1">
        <v>7.8319999999999999</v>
      </c>
      <c r="O18" s="1">
        <v>3.3</v>
      </c>
      <c r="P18" s="1">
        <v>28572</v>
      </c>
      <c r="Q18" s="1">
        <v>2.694</v>
      </c>
      <c r="R18" s="1">
        <v>6</v>
      </c>
      <c r="S18" s="1">
        <v>32366</v>
      </c>
      <c r="T18" s="1">
        <v>661.00199999999995</v>
      </c>
      <c r="U18" s="1">
        <v>-8.4779999999999998</v>
      </c>
    </row>
    <row r="19" spans="1:21">
      <c r="A19" s="1">
        <v>20</v>
      </c>
      <c r="B19" s="1" t="s">
        <v>221</v>
      </c>
      <c r="C19" s="1" t="s">
        <v>222</v>
      </c>
      <c r="D19" s="1" t="s">
        <v>30</v>
      </c>
      <c r="E19" s="1" t="s">
        <v>60</v>
      </c>
      <c r="F19" s="1" t="s">
        <v>223</v>
      </c>
      <c r="G19" s="1">
        <v>4</v>
      </c>
      <c r="H19" s="1">
        <v>253.3</v>
      </c>
      <c r="I19" s="1">
        <v>4.843</v>
      </c>
      <c r="J19" s="1">
        <v>23.484313100000001</v>
      </c>
      <c r="K19" s="1">
        <v>18641</v>
      </c>
      <c r="L19" s="1">
        <v>3</v>
      </c>
      <c r="M19" s="1">
        <v>494.06799999999998</v>
      </c>
      <c r="N19" s="1">
        <v>5.9370000000000003</v>
      </c>
      <c r="O19" s="1">
        <v>4.2</v>
      </c>
      <c r="P19" s="1">
        <v>22692</v>
      </c>
      <c r="Q19" s="1">
        <v>2.0470000000000002</v>
      </c>
      <c r="R19" s="1">
        <v>6.8</v>
      </c>
      <c r="S19" s="1">
        <v>25757</v>
      </c>
      <c r="T19" s="1">
        <v>502.05199999999996</v>
      </c>
      <c r="U19" s="1">
        <v>-10.522</v>
      </c>
    </row>
    <row r="20" spans="1:21">
      <c r="A20" s="1">
        <v>21</v>
      </c>
      <c r="B20" s="1" t="s">
        <v>218</v>
      </c>
      <c r="C20" s="1" t="s">
        <v>219</v>
      </c>
      <c r="D20" s="1" t="s">
        <v>30</v>
      </c>
      <c r="E20" s="1" t="s">
        <v>60</v>
      </c>
      <c r="F20" s="1" t="s">
        <v>220</v>
      </c>
      <c r="G20" s="1">
        <v>4</v>
      </c>
      <c r="H20" s="1">
        <v>250.8</v>
      </c>
      <c r="I20" s="1">
        <v>4.9059999999999997</v>
      </c>
      <c r="J20" s="1">
        <v>28.4997069</v>
      </c>
      <c r="K20" s="1">
        <v>21852</v>
      </c>
      <c r="L20" s="1">
        <v>2.8</v>
      </c>
      <c r="M20" s="1">
        <v>607.28300000000002</v>
      </c>
      <c r="N20" s="1">
        <v>7.2990000000000004</v>
      </c>
      <c r="O20" s="1">
        <v>3.9</v>
      </c>
      <c r="P20" s="1">
        <v>26612</v>
      </c>
      <c r="Q20" s="1">
        <v>2.516</v>
      </c>
      <c r="R20" s="1">
        <v>6.6</v>
      </c>
      <c r="S20" s="1">
        <v>30196</v>
      </c>
      <c r="T20" s="1">
        <v>617.09800000000007</v>
      </c>
      <c r="U20" s="1">
        <v>-10.237</v>
      </c>
    </row>
    <row r="21" spans="1:21">
      <c r="A21" s="1">
        <v>22</v>
      </c>
      <c r="B21" s="1" t="s">
        <v>215</v>
      </c>
      <c r="C21" s="1" t="s">
        <v>216</v>
      </c>
      <c r="D21" s="1" t="s">
        <v>30</v>
      </c>
      <c r="E21" s="1" t="s">
        <v>60</v>
      </c>
      <c r="F21" s="1" t="s">
        <v>217</v>
      </c>
      <c r="G21" s="1">
        <v>4</v>
      </c>
      <c r="H21" s="1">
        <v>251.6</v>
      </c>
      <c r="I21" s="1">
        <v>5.1059999999999999</v>
      </c>
      <c r="J21" s="1">
        <v>27.502619299999999</v>
      </c>
      <c r="K21" s="1">
        <v>21984</v>
      </c>
      <c r="L21" s="1">
        <v>3.7</v>
      </c>
      <c r="M21" s="1">
        <v>609.92700000000002</v>
      </c>
      <c r="N21" s="1">
        <v>7.33</v>
      </c>
      <c r="O21" s="1">
        <v>4.9000000000000004</v>
      </c>
      <c r="P21" s="1">
        <v>26764</v>
      </c>
      <c r="Q21" s="1">
        <v>2.5259999999999998</v>
      </c>
      <c r="R21" s="1">
        <v>7.9</v>
      </c>
      <c r="S21" s="1">
        <v>30373</v>
      </c>
      <c r="T21" s="1">
        <v>619.78300000000002</v>
      </c>
      <c r="U21" s="1">
        <v>-10.411</v>
      </c>
    </row>
    <row r="22" spans="1:21">
      <c r="A22" s="1">
        <v>23</v>
      </c>
      <c r="B22" s="1" t="s">
        <v>212</v>
      </c>
      <c r="C22" s="1" t="s">
        <v>213</v>
      </c>
      <c r="D22" s="1" t="s">
        <v>30</v>
      </c>
      <c r="E22" s="1" t="s">
        <v>60</v>
      </c>
      <c r="F22" s="1" t="s">
        <v>214</v>
      </c>
      <c r="G22" s="1">
        <v>4</v>
      </c>
      <c r="H22" s="1">
        <v>248.5</v>
      </c>
      <c r="I22" s="1">
        <v>5.0339999999999998</v>
      </c>
      <c r="J22" s="1">
        <v>30.4996686</v>
      </c>
      <c r="K22" s="1">
        <v>23658</v>
      </c>
      <c r="L22" s="1">
        <v>2.8</v>
      </c>
      <c r="M22" s="1">
        <v>666.79600000000005</v>
      </c>
      <c r="N22" s="1">
        <v>8.0310000000000006</v>
      </c>
      <c r="O22" s="1">
        <v>4</v>
      </c>
      <c r="P22" s="1">
        <v>28883</v>
      </c>
      <c r="Q22" s="1">
        <v>2.7629999999999999</v>
      </c>
      <c r="R22" s="1">
        <v>8.6999999999999993</v>
      </c>
      <c r="S22" s="1">
        <v>32710</v>
      </c>
      <c r="T22" s="1">
        <v>677.59</v>
      </c>
      <c r="U22" s="1">
        <v>-8.09</v>
      </c>
    </row>
    <row r="23" spans="1:21">
      <c r="A23" s="1">
        <v>24</v>
      </c>
      <c r="B23" s="1" t="s">
        <v>209</v>
      </c>
      <c r="C23" s="1" t="s">
        <v>210</v>
      </c>
      <c r="D23" s="1" t="s">
        <v>30</v>
      </c>
      <c r="E23" s="1" t="s">
        <v>60</v>
      </c>
      <c r="F23" s="1" t="s">
        <v>211</v>
      </c>
      <c r="G23" s="1">
        <v>4</v>
      </c>
      <c r="H23" s="1">
        <v>250</v>
      </c>
      <c r="I23" s="1">
        <v>5.1180000000000003</v>
      </c>
      <c r="J23" s="1">
        <v>30.5833698</v>
      </c>
      <c r="K23" s="1">
        <v>23655</v>
      </c>
      <c r="L23" s="1">
        <v>2.9</v>
      </c>
      <c r="M23" s="1">
        <v>679.79</v>
      </c>
      <c r="N23" s="1">
        <v>8.173</v>
      </c>
      <c r="O23" s="1">
        <v>4.5</v>
      </c>
      <c r="P23" s="1">
        <v>28816</v>
      </c>
      <c r="Q23" s="1">
        <v>2.8149999999999999</v>
      </c>
      <c r="R23" s="1">
        <v>15.9</v>
      </c>
      <c r="S23" s="1">
        <v>32695</v>
      </c>
      <c r="T23" s="1">
        <v>690.77800000000002</v>
      </c>
      <c r="U23" s="1">
        <v>-9.8979999999999997</v>
      </c>
    </row>
    <row r="24" spans="1:21">
      <c r="A24" s="1">
        <v>25</v>
      </c>
      <c r="B24" s="1" t="s">
        <v>206</v>
      </c>
      <c r="C24" s="1" t="s">
        <v>207</v>
      </c>
      <c r="D24" s="1" t="s">
        <v>30</v>
      </c>
      <c r="E24" s="1" t="s">
        <v>60</v>
      </c>
      <c r="F24" s="1" t="s">
        <v>208</v>
      </c>
      <c r="G24" s="1">
        <v>4</v>
      </c>
      <c r="H24" s="1">
        <v>252.7</v>
      </c>
      <c r="I24" s="1">
        <v>5.0140000000000002</v>
      </c>
      <c r="J24" s="1">
        <v>23.125324800000001</v>
      </c>
      <c r="K24" s="1">
        <v>19543</v>
      </c>
      <c r="L24" s="1">
        <v>2.9</v>
      </c>
      <c r="M24" s="1">
        <v>503.68599999999998</v>
      </c>
      <c r="N24" s="1">
        <v>6.0519999999999996</v>
      </c>
      <c r="O24" s="1">
        <v>4.8</v>
      </c>
      <c r="P24" s="1">
        <v>23790</v>
      </c>
      <c r="Q24" s="1">
        <v>2.085</v>
      </c>
      <c r="R24" s="1">
        <v>21.7</v>
      </c>
      <c r="S24" s="1">
        <v>26996</v>
      </c>
      <c r="T24" s="1">
        <v>511.82299999999998</v>
      </c>
      <c r="U24" s="1">
        <v>-10.509</v>
      </c>
    </row>
    <row r="25" spans="1:21">
      <c r="A25" s="1">
        <v>26</v>
      </c>
      <c r="B25" s="1" t="s">
        <v>203</v>
      </c>
      <c r="C25" s="1" t="s">
        <v>204</v>
      </c>
      <c r="D25" s="1" t="s">
        <v>30</v>
      </c>
      <c r="E25" s="1" t="s">
        <v>60</v>
      </c>
      <c r="F25" s="1" t="s">
        <v>205</v>
      </c>
      <c r="G25" s="1">
        <v>4</v>
      </c>
      <c r="H25" s="1">
        <v>250.2</v>
      </c>
      <c r="I25" s="1">
        <v>4.992</v>
      </c>
      <c r="J25" s="1">
        <v>25.450165200000001</v>
      </c>
      <c r="K25" s="1">
        <v>20892</v>
      </c>
      <c r="L25" s="1">
        <v>2.7</v>
      </c>
      <c r="M25" s="1">
        <v>551.851</v>
      </c>
      <c r="N25" s="1">
        <v>6.63</v>
      </c>
      <c r="O25" s="1">
        <v>4.9000000000000004</v>
      </c>
      <c r="P25" s="1">
        <v>25441</v>
      </c>
      <c r="Q25" s="1">
        <v>2.2850000000000001</v>
      </c>
      <c r="R25" s="1">
        <v>25.7</v>
      </c>
      <c r="S25" s="1">
        <v>28876</v>
      </c>
      <c r="T25" s="1">
        <v>560.76599999999996</v>
      </c>
      <c r="U25" s="1">
        <v>-10.785</v>
      </c>
    </row>
    <row r="26" spans="1:21">
      <c r="A26" s="1">
        <v>27</v>
      </c>
      <c r="B26" s="1" t="s">
        <v>200</v>
      </c>
      <c r="C26" s="1" t="s">
        <v>201</v>
      </c>
      <c r="D26" s="1" t="s">
        <v>30</v>
      </c>
      <c r="E26" s="1" t="s">
        <v>60</v>
      </c>
      <c r="F26" s="1" t="s">
        <v>202</v>
      </c>
      <c r="G26" s="1">
        <v>4</v>
      </c>
      <c r="H26" s="1">
        <v>251.2</v>
      </c>
      <c r="I26" s="1">
        <v>5.0750000000000002</v>
      </c>
      <c r="J26" s="1">
        <v>26.045988300000001</v>
      </c>
      <c r="K26" s="1">
        <v>21365</v>
      </c>
      <c r="L26" s="1">
        <v>2.8</v>
      </c>
      <c r="M26" s="1">
        <v>574.13699999999994</v>
      </c>
      <c r="N26" s="1">
        <v>6.9050000000000002</v>
      </c>
      <c r="O26" s="1">
        <v>5</v>
      </c>
      <c r="P26" s="1">
        <v>26036</v>
      </c>
      <c r="Q26" s="1">
        <v>2.3769999999999998</v>
      </c>
      <c r="R26" s="1">
        <v>27.2</v>
      </c>
      <c r="S26" s="1">
        <v>29527</v>
      </c>
      <c r="T26" s="1">
        <v>583.41899999999998</v>
      </c>
      <c r="U26" s="1">
        <v>-9.6180000000000003</v>
      </c>
    </row>
    <row r="27" spans="1:21">
      <c r="A27" s="1">
        <v>28</v>
      </c>
      <c r="B27" s="1" t="s">
        <v>198</v>
      </c>
      <c r="C27" s="1" t="s">
        <v>26</v>
      </c>
      <c r="D27" s="1" t="s">
        <v>196</v>
      </c>
      <c r="E27" s="1" t="s">
        <v>60</v>
      </c>
      <c r="F27" s="1" t="s">
        <v>199</v>
      </c>
      <c r="G27" s="1">
        <v>4</v>
      </c>
      <c r="H27" s="1">
        <v>268.10000000000002</v>
      </c>
      <c r="I27" s="1">
        <v>0.35599999999999998</v>
      </c>
      <c r="J27" s="1">
        <v>68.440993300000002</v>
      </c>
      <c r="K27" s="1">
        <v>5111</v>
      </c>
      <c r="L27" s="1">
        <v>2.7</v>
      </c>
      <c r="M27" s="1">
        <v>106.20099999999999</v>
      </c>
      <c r="N27" s="1">
        <v>1.2529999999999999</v>
      </c>
      <c r="O27" s="1">
        <v>5</v>
      </c>
      <c r="P27" s="1">
        <v>6063</v>
      </c>
      <c r="Q27" s="1">
        <v>0.44</v>
      </c>
      <c r="R27" s="1">
        <v>27.8</v>
      </c>
      <c r="S27" s="1">
        <v>7050</v>
      </c>
      <c r="T27" s="1">
        <v>107.89399999999999</v>
      </c>
      <c r="U27" s="1">
        <v>-29.957000000000001</v>
      </c>
    </row>
    <row r="28" spans="1:21">
      <c r="A28" s="1">
        <v>29</v>
      </c>
      <c r="B28" s="1" t="s">
        <v>195</v>
      </c>
      <c r="C28" s="1" t="s">
        <v>21</v>
      </c>
      <c r="D28" s="1" t="s">
        <v>196</v>
      </c>
      <c r="E28" s="1" t="s">
        <v>60</v>
      </c>
      <c r="F28" s="1" t="s">
        <v>197</v>
      </c>
      <c r="G28" s="1">
        <v>4</v>
      </c>
      <c r="H28" s="1">
        <v>275.5</v>
      </c>
      <c r="I28" s="1">
        <v>0.317</v>
      </c>
      <c r="J28" s="1">
        <v>18.4828957</v>
      </c>
      <c r="K28" s="1">
        <v>1294</v>
      </c>
      <c r="L28" s="1">
        <v>2.2000000000000002</v>
      </c>
      <c r="M28" s="1">
        <v>25.864999999999998</v>
      </c>
      <c r="N28" s="1">
        <v>0.30299999999999999</v>
      </c>
      <c r="O28" s="1">
        <v>4.3</v>
      </c>
      <c r="P28" s="1">
        <v>1516</v>
      </c>
      <c r="Q28" s="1">
        <v>0.107</v>
      </c>
      <c r="R28" s="1">
        <v>25.7</v>
      </c>
      <c r="S28" s="1">
        <v>1784</v>
      </c>
      <c r="T28" s="1">
        <v>26.274999999999999</v>
      </c>
      <c r="U28" s="1">
        <v>-37.768000000000001</v>
      </c>
    </row>
    <row r="29" spans="1:21">
      <c r="A29" s="1">
        <v>30</v>
      </c>
      <c r="B29" s="1" t="s">
        <v>192</v>
      </c>
      <c r="C29" s="1" t="s">
        <v>193</v>
      </c>
      <c r="D29" s="1" t="s">
        <v>30</v>
      </c>
      <c r="E29" s="1" t="s">
        <v>60</v>
      </c>
      <c r="F29" s="1" t="s">
        <v>194</v>
      </c>
      <c r="G29" s="1">
        <v>4</v>
      </c>
      <c r="H29" s="1">
        <v>251</v>
      </c>
      <c r="I29" s="1">
        <v>4.92</v>
      </c>
      <c r="J29" s="1">
        <v>25.4627093</v>
      </c>
      <c r="K29" s="1">
        <v>20565</v>
      </c>
      <c r="L29" s="1">
        <v>2</v>
      </c>
      <c r="M29" s="1">
        <v>544.15599999999995</v>
      </c>
      <c r="N29" s="1">
        <v>6.5469999999999997</v>
      </c>
      <c r="O29" s="1">
        <v>4</v>
      </c>
      <c r="P29" s="1">
        <v>25064</v>
      </c>
      <c r="Q29" s="1">
        <v>2.254</v>
      </c>
      <c r="R29" s="1">
        <v>26.9</v>
      </c>
      <c r="S29" s="1">
        <v>28423</v>
      </c>
      <c r="T29" s="1">
        <v>552.95699999999999</v>
      </c>
      <c r="U29" s="1">
        <v>-9.2899999999999991</v>
      </c>
    </row>
    <row r="30" spans="1:21">
      <c r="A30" s="1">
        <v>31</v>
      </c>
      <c r="B30" s="1" t="s">
        <v>189</v>
      </c>
      <c r="C30" s="1" t="s">
        <v>190</v>
      </c>
      <c r="D30" s="1" t="s">
        <v>30</v>
      </c>
      <c r="E30" s="1" t="s">
        <v>60</v>
      </c>
      <c r="F30" s="1" t="s">
        <v>191</v>
      </c>
      <c r="G30" s="1">
        <v>4</v>
      </c>
      <c r="H30" s="1">
        <v>252.5</v>
      </c>
      <c r="I30" s="1">
        <v>4.8949999999999996</v>
      </c>
      <c r="J30" s="1">
        <v>23.177823499999999</v>
      </c>
      <c r="K30" s="1">
        <v>19256</v>
      </c>
      <c r="L30" s="1">
        <v>2.4</v>
      </c>
      <c r="M30" s="1">
        <v>492.85300000000001</v>
      </c>
      <c r="N30" s="1">
        <v>5.9269999999999996</v>
      </c>
      <c r="O30" s="1">
        <v>4.5</v>
      </c>
      <c r="P30" s="1">
        <v>23457</v>
      </c>
      <c r="Q30" s="1">
        <v>2.0409999999999999</v>
      </c>
      <c r="R30" s="1">
        <v>25.5</v>
      </c>
      <c r="S30" s="1">
        <v>26600</v>
      </c>
      <c r="T30" s="1">
        <v>500.82100000000003</v>
      </c>
      <c r="U30" s="1">
        <v>-9.7629999999999999</v>
      </c>
    </row>
    <row r="31" spans="1:21">
      <c r="A31" s="1">
        <v>32</v>
      </c>
      <c r="B31" s="1" t="s">
        <v>186</v>
      </c>
      <c r="C31" s="1" t="s">
        <v>187</v>
      </c>
      <c r="D31" s="1" t="s">
        <v>30</v>
      </c>
      <c r="E31" s="1" t="s">
        <v>60</v>
      </c>
      <c r="F31" s="1" t="s">
        <v>188</v>
      </c>
      <c r="G31" s="1">
        <v>4</v>
      </c>
      <c r="H31" s="1">
        <v>250.4</v>
      </c>
      <c r="I31" s="1">
        <v>5.0149999999999997</v>
      </c>
      <c r="J31" s="1">
        <v>26.932448699999998</v>
      </c>
      <c r="K31" s="1">
        <v>21926</v>
      </c>
      <c r="L31" s="1">
        <v>2.4</v>
      </c>
      <c r="M31" s="1">
        <v>586.65499999999997</v>
      </c>
      <c r="N31" s="1">
        <v>7.048</v>
      </c>
      <c r="O31" s="1">
        <v>4.3</v>
      </c>
      <c r="P31" s="1">
        <v>26700</v>
      </c>
      <c r="Q31" s="1">
        <v>2.4300000000000002</v>
      </c>
      <c r="R31" s="1">
        <v>22.3</v>
      </c>
      <c r="S31" s="1">
        <v>30311</v>
      </c>
      <c r="T31" s="1">
        <v>596.13299999999992</v>
      </c>
      <c r="U31" s="1">
        <v>-10.813000000000001</v>
      </c>
    </row>
    <row r="32" spans="1:21">
      <c r="A32" s="1">
        <v>33</v>
      </c>
      <c r="B32" s="1" t="s">
        <v>183</v>
      </c>
      <c r="C32" s="1" t="s">
        <v>184</v>
      </c>
      <c r="D32" s="1" t="s">
        <v>30</v>
      </c>
      <c r="E32" s="1" t="s">
        <v>60</v>
      </c>
      <c r="F32" s="1" t="s">
        <v>185</v>
      </c>
      <c r="G32" s="1">
        <v>4</v>
      </c>
      <c r="H32" s="1">
        <v>251.6</v>
      </c>
      <c r="I32" s="1">
        <v>5.056</v>
      </c>
      <c r="J32" s="1">
        <v>24.132763300000001</v>
      </c>
      <c r="K32" s="1">
        <v>20427</v>
      </c>
      <c r="L32" s="1">
        <v>2.5</v>
      </c>
      <c r="M32" s="1">
        <v>530</v>
      </c>
      <c r="N32" s="1">
        <v>6.3769999999999998</v>
      </c>
      <c r="O32" s="1">
        <v>4.4000000000000004</v>
      </c>
      <c r="P32" s="1">
        <v>24899</v>
      </c>
      <c r="Q32" s="1">
        <v>2.1960000000000002</v>
      </c>
      <c r="R32" s="1">
        <v>20.3</v>
      </c>
      <c r="S32" s="1">
        <v>28227</v>
      </c>
      <c r="T32" s="1">
        <v>538.57299999999998</v>
      </c>
      <c r="U32" s="1">
        <v>-9.1020000000000003</v>
      </c>
    </row>
    <row r="33" spans="1:21">
      <c r="A33" s="1">
        <v>34</v>
      </c>
      <c r="B33" s="1" t="s">
        <v>180</v>
      </c>
      <c r="C33" s="1" t="s">
        <v>181</v>
      </c>
      <c r="D33" s="1" t="s">
        <v>30</v>
      </c>
      <c r="E33" s="1" t="s">
        <v>60</v>
      </c>
      <c r="F33" s="1" t="s">
        <v>182</v>
      </c>
      <c r="G33" s="1">
        <v>4</v>
      </c>
      <c r="H33" s="1">
        <v>246.8</v>
      </c>
      <c r="I33" s="1">
        <v>4.9240000000000004</v>
      </c>
      <c r="J33" s="1">
        <v>33.544351599999999</v>
      </c>
      <c r="K33" s="1">
        <v>25219</v>
      </c>
      <c r="L33" s="1">
        <v>2.6</v>
      </c>
      <c r="M33" s="1">
        <v>717.31500000000005</v>
      </c>
      <c r="N33" s="1">
        <v>8.6259999999999994</v>
      </c>
      <c r="O33" s="1">
        <v>4.7</v>
      </c>
      <c r="P33" s="1">
        <v>30740</v>
      </c>
      <c r="Q33" s="1">
        <v>2.9729999999999999</v>
      </c>
      <c r="R33" s="1">
        <v>25.1</v>
      </c>
      <c r="S33" s="1">
        <v>34889</v>
      </c>
      <c r="T33" s="1">
        <v>728.9140000000001</v>
      </c>
      <c r="U33" s="1">
        <v>-9.702</v>
      </c>
    </row>
    <row r="34" spans="1:21">
      <c r="A34" s="1">
        <v>35</v>
      </c>
      <c r="B34" s="1" t="s">
        <v>177</v>
      </c>
      <c r="C34" s="1" t="s">
        <v>178</v>
      </c>
      <c r="D34" s="1" t="s">
        <v>30</v>
      </c>
      <c r="E34" s="1" t="s">
        <v>60</v>
      </c>
      <c r="F34" s="1" t="s">
        <v>179</v>
      </c>
      <c r="G34" s="1">
        <v>4</v>
      </c>
      <c r="H34" s="1">
        <v>249.1</v>
      </c>
      <c r="I34" s="1">
        <v>5.032</v>
      </c>
      <c r="J34" s="1">
        <v>33.5758011</v>
      </c>
      <c r="K34" s="1">
        <v>25005</v>
      </c>
      <c r="L34" s="1">
        <v>2.8</v>
      </c>
      <c r="M34" s="1">
        <v>733.72299999999996</v>
      </c>
      <c r="N34" s="1">
        <v>8.827</v>
      </c>
      <c r="O34" s="1">
        <v>5.0999999999999996</v>
      </c>
      <c r="P34" s="1">
        <v>30467</v>
      </c>
      <c r="Q34" s="1">
        <v>3.04</v>
      </c>
      <c r="R34" s="1">
        <v>28.7</v>
      </c>
      <c r="S34" s="1">
        <v>34582</v>
      </c>
      <c r="T34" s="1">
        <v>745.58999999999992</v>
      </c>
      <c r="U34" s="1">
        <v>-9.3049999999999997</v>
      </c>
    </row>
    <row r="35" spans="1:21">
      <c r="A35" s="1">
        <v>36</v>
      </c>
      <c r="B35" s="1" t="s">
        <v>174</v>
      </c>
      <c r="C35" s="1" t="s">
        <v>175</v>
      </c>
      <c r="D35" s="1" t="s">
        <v>30</v>
      </c>
      <c r="E35" s="1" t="s">
        <v>60</v>
      </c>
      <c r="F35" s="1" t="s">
        <v>176</v>
      </c>
      <c r="G35" s="1">
        <v>4</v>
      </c>
      <c r="H35" s="1">
        <v>249.8</v>
      </c>
      <c r="I35" s="1">
        <v>5.0250000000000004</v>
      </c>
      <c r="J35" s="1">
        <v>30.4150919</v>
      </c>
      <c r="K35" s="1">
        <v>23114</v>
      </c>
      <c r="L35" s="1">
        <v>4.5999999999999996</v>
      </c>
      <c r="M35" s="1">
        <v>663.79100000000005</v>
      </c>
      <c r="N35" s="1">
        <v>7.9640000000000004</v>
      </c>
      <c r="O35" s="1">
        <v>7.3</v>
      </c>
      <c r="P35" s="1">
        <v>28101</v>
      </c>
      <c r="Q35" s="1">
        <v>2.75</v>
      </c>
      <c r="R35" s="1">
        <v>32.4</v>
      </c>
      <c r="S35" s="1">
        <v>31966</v>
      </c>
      <c r="T35" s="1">
        <v>674.50500000000011</v>
      </c>
      <c r="U35" s="1">
        <v>-12.196999999999999</v>
      </c>
    </row>
    <row r="36" spans="1:21">
      <c r="A36" s="1">
        <v>37</v>
      </c>
      <c r="B36" s="1" t="s">
        <v>171</v>
      </c>
      <c r="C36" s="1" t="s">
        <v>172</v>
      </c>
      <c r="D36" s="1" t="s">
        <v>30</v>
      </c>
      <c r="E36" s="1" t="s">
        <v>60</v>
      </c>
      <c r="F36" s="1" t="s">
        <v>173</v>
      </c>
      <c r="G36" s="1">
        <v>4</v>
      </c>
      <c r="H36" s="1">
        <v>248.3</v>
      </c>
      <c r="I36" s="1">
        <v>5.0350000000000001</v>
      </c>
      <c r="J36" s="1">
        <v>32.424364500000003</v>
      </c>
      <c r="K36" s="1">
        <v>24684</v>
      </c>
      <c r="L36" s="1">
        <v>3</v>
      </c>
      <c r="M36" s="1">
        <v>709.005</v>
      </c>
      <c r="N36" s="1">
        <v>8.5229999999999997</v>
      </c>
      <c r="O36" s="1">
        <v>5.6</v>
      </c>
      <c r="P36" s="1">
        <v>30076</v>
      </c>
      <c r="Q36" s="1">
        <v>2.9369999999999998</v>
      </c>
      <c r="R36" s="1">
        <v>33.700000000000003</v>
      </c>
      <c r="S36" s="1">
        <v>34137</v>
      </c>
      <c r="T36" s="1">
        <v>720.46500000000003</v>
      </c>
      <c r="U36" s="1">
        <v>-10.122</v>
      </c>
    </row>
    <row r="37" spans="1:21">
      <c r="A37" s="1">
        <v>38</v>
      </c>
      <c r="B37" s="1" t="s">
        <v>168</v>
      </c>
      <c r="C37" s="1" t="s">
        <v>169</v>
      </c>
      <c r="D37" s="1" t="s">
        <v>30</v>
      </c>
      <c r="E37" s="1" t="s">
        <v>60</v>
      </c>
      <c r="F37" s="1" t="s">
        <v>170</v>
      </c>
      <c r="G37" s="1">
        <v>4</v>
      </c>
      <c r="H37" s="1">
        <v>248.3</v>
      </c>
      <c r="I37" s="1">
        <v>4.992</v>
      </c>
      <c r="J37" s="1">
        <v>28.732446299999999</v>
      </c>
      <c r="K37" s="1">
        <v>23108</v>
      </c>
      <c r="L37" s="1">
        <v>3</v>
      </c>
      <c r="M37" s="1">
        <v>622.96</v>
      </c>
      <c r="N37" s="1">
        <v>7.49</v>
      </c>
      <c r="O37" s="1">
        <v>5.6</v>
      </c>
      <c r="P37" s="1">
        <v>28163</v>
      </c>
      <c r="Q37" s="1">
        <v>2.581</v>
      </c>
      <c r="R37" s="1">
        <v>34.1</v>
      </c>
      <c r="S37" s="1">
        <v>31957</v>
      </c>
      <c r="T37" s="1">
        <v>633.03100000000006</v>
      </c>
      <c r="U37" s="1">
        <v>-9.9019999999999992</v>
      </c>
    </row>
    <row r="38" spans="1:21">
      <c r="A38" s="1">
        <v>39</v>
      </c>
      <c r="B38" s="1" t="s">
        <v>165</v>
      </c>
      <c r="C38" s="1" t="s">
        <v>166</v>
      </c>
      <c r="D38" s="1" t="s">
        <v>30</v>
      </c>
      <c r="E38" s="1" t="s">
        <v>60</v>
      </c>
      <c r="F38" s="1" t="s">
        <v>167</v>
      </c>
      <c r="G38" s="1">
        <v>4</v>
      </c>
      <c r="H38" s="1">
        <v>248.9</v>
      </c>
      <c r="I38" s="1">
        <v>4.8970000000000002</v>
      </c>
      <c r="J38" s="1">
        <v>30.9892766</v>
      </c>
      <c r="K38" s="1">
        <v>23466</v>
      </c>
      <c r="L38" s="1">
        <v>2.9</v>
      </c>
      <c r="M38" s="1">
        <v>659.09</v>
      </c>
      <c r="N38" s="1">
        <v>7.9139999999999997</v>
      </c>
      <c r="O38" s="1">
        <v>5.6</v>
      </c>
      <c r="P38" s="1">
        <v>28551</v>
      </c>
      <c r="Q38" s="1">
        <v>2.7309999999999999</v>
      </c>
      <c r="R38" s="1">
        <v>35</v>
      </c>
      <c r="S38" s="1">
        <v>32461</v>
      </c>
      <c r="T38" s="1">
        <v>669.73500000000001</v>
      </c>
      <c r="U38" s="1">
        <v>-11.375</v>
      </c>
    </row>
    <row r="39" spans="1:21">
      <c r="A39" s="1">
        <v>40</v>
      </c>
      <c r="B39" s="1" t="s">
        <v>163</v>
      </c>
      <c r="C39" s="1" t="s">
        <v>26</v>
      </c>
      <c r="D39" s="1" t="s">
        <v>161</v>
      </c>
      <c r="E39" s="1" t="s">
        <v>60</v>
      </c>
      <c r="F39" s="1" t="s">
        <v>164</v>
      </c>
      <c r="G39" s="1">
        <v>4</v>
      </c>
      <c r="H39" s="1">
        <v>269</v>
      </c>
      <c r="I39" s="1">
        <v>0.35699999999999998</v>
      </c>
      <c r="J39" s="1">
        <v>68.867481299999994</v>
      </c>
      <c r="K39" s="1">
        <v>5089</v>
      </c>
      <c r="L39" s="1">
        <v>2.8</v>
      </c>
      <c r="M39" s="1">
        <v>107.15900000000001</v>
      </c>
      <c r="N39" s="1">
        <v>1.264</v>
      </c>
      <c r="O39" s="1">
        <v>5.4</v>
      </c>
      <c r="P39" s="1">
        <v>6037</v>
      </c>
      <c r="Q39" s="1">
        <v>0.44400000000000001</v>
      </c>
      <c r="R39" s="1">
        <v>31.1</v>
      </c>
      <c r="S39" s="1">
        <v>7025</v>
      </c>
      <c r="T39" s="1">
        <v>108.867</v>
      </c>
      <c r="U39" s="1">
        <v>-29.861000000000001</v>
      </c>
    </row>
    <row r="40" spans="1:21">
      <c r="A40" s="1">
        <v>41</v>
      </c>
      <c r="B40" s="1" t="s">
        <v>160</v>
      </c>
      <c r="C40" s="1" t="s">
        <v>21</v>
      </c>
      <c r="D40" s="1" t="s">
        <v>161</v>
      </c>
      <c r="E40" s="1" t="s">
        <v>60</v>
      </c>
      <c r="F40" s="1" t="s">
        <v>162</v>
      </c>
      <c r="G40" s="1">
        <v>4</v>
      </c>
      <c r="H40" s="1">
        <v>275</v>
      </c>
      <c r="I40" s="1">
        <v>0.374</v>
      </c>
      <c r="J40" s="1">
        <v>18.848388499999999</v>
      </c>
      <c r="K40" s="1">
        <v>1521</v>
      </c>
      <c r="L40" s="1">
        <v>2.2999999999999998</v>
      </c>
      <c r="M40" s="1">
        <v>31.033000000000001</v>
      </c>
      <c r="N40" s="1">
        <v>0.36299999999999999</v>
      </c>
      <c r="O40" s="1">
        <v>4.5999999999999996</v>
      </c>
      <c r="P40" s="1">
        <v>1783</v>
      </c>
      <c r="Q40" s="1">
        <v>0.129</v>
      </c>
      <c r="R40" s="1">
        <v>29.7</v>
      </c>
      <c r="S40" s="1">
        <v>2098</v>
      </c>
      <c r="T40" s="1">
        <v>31.525000000000002</v>
      </c>
      <c r="U40" s="1">
        <v>-37.616999999999997</v>
      </c>
    </row>
    <row r="41" spans="1:21">
      <c r="A41" s="1">
        <v>42</v>
      </c>
      <c r="B41" s="1" t="s">
        <v>157</v>
      </c>
      <c r="C41" s="1" t="s">
        <v>158</v>
      </c>
      <c r="D41" s="1" t="s">
        <v>30</v>
      </c>
      <c r="E41" s="1" t="s">
        <v>60</v>
      </c>
      <c r="F41" s="1" t="s">
        <v>159</v>
      </c>
      <c r="G41" s="1">
        <v>4</v>
      </c>
      <c r="H41" s="1">
        <v>251.4</v>
      </c>
      <c r="I41" s="1">
        <v>4.8849999999999998</v>
      </c>
      <c r="J41" s="1">
        <v>25.574304300000001</v>
      </c>
      <c r="K41" s="1">
        <v>20485</v>
      </c>
      <c r="L41" s="1">
        <v>2</v>
      </c>
      <c r="M41" s="1">
        <v>542.64800000000002</v>
      </c>
      <c r="N41" s="1">
        <v>6.5339999999999998</v>
      </c>
      <c r="O41" s="1">
        <v>4.3</v>
      </c>
      <c r="P41" s="1">
        <v>24998</v>
      </c>
      <c r="Q41" s="1">
        <v>2.2480000000000002</v>
      </c>
      <c r="R41" s="1">
        <v>31.3</v>
      </c>
      <c r="S41" s="1">
        <v>28318</v>
      </c>
      <c r="T41" s="1">
        <v>551.43000000000006</v>
      </c>
      <c r="U41" s="1">
        <v>-8.36</v>
      </c>
    </row>
    <row r="42" spans="1:21">
      <c r="A42" s="1">
        <v>43</v>
      </c>
      <c r="B42" s="1" t="s">
        <v>154</v>
      </c>
      <c r="C42" s="1" t="s">
        <v>155</v>
      </c>
      <c r="D42" s="1" t="s">
        <v>30</v>
      </c>
      <c r="E42" s="1" t="s">
        <v>60</v>
      </c>
      <c r="F42" s="1" t="s">
        <v>156</v>
      </c>
      <c r="G42" s="1">
        <v>4</v>
      </c>
      <c r="H42" s="1">
        <v>251.4</v>
      </c>
      <c r="I42" s="1">
        <v>5.0650000000000004</v>
      </c>
      <c r="J42" s="1">
        <v>24.070615199999999</v>
      </c>
      <c r="K42" s="1">
        <v>20317</v>
      </c>
      <c r="L42" s="1">
        <v>2.4</v>
      </c>
      <c r="M42" s="1">
        <v>529.57500000000005</v>
      </c>
      <c r="N42" s="1">
        <v>6.3739999999999997</v>
      </c>
      <c r="O42" s="1">
        <v>4.9000000000000004</v>
      </c>
      <c r="P42" s="1">
        <v>24773</v>
      </c>
      <c r="Q42" s="1">
        <v>2.194</v>
      </c>
      <c r="R42" s="1">
        <v>30.6</v>
      </c>
      <c r="S42" s="1">
        <v>28086</v>
      </c>
      <c r="T42" s="1">
        <v>538.14300000000003</v>
      </c>
      <c r="U42" s="1">
        <v>-8.8529999999999998</v>
      </c>
    </row>
    <row r="43" spans="1:21">
      <c r="A43" s="1">
        <v>44</v>
      </c>
      <c r="B43" s="1" t="s">
        <v>151</v>
      </c>
      <c r="C43" s="1" t="s">
        <v>152</v>
      </c>
      <c r="D43" s="1" t="s">
        <v>30</v>
      </c>
      <c r="E43" s="1" t="s">
        <v>60</v>
      </c>
      <c r="F43" s="1" t="s">
        <v>153</v>
      </c>
      <c r="G43" s="1">
        <v>4</v>
      </c>
      <c r="H43" s="1">
        <v>248.3</v>
      </c>
      <c r="I43" s="1">
        <v>4.9409999999999998</v>
      </c>
      <c r="J43" s="1">
        <v>30.117747699999999</v>
      </c>
      <c r="K43" s="1">
        <v>23445</v>
      </c>
      <c r="L43" s="1">
        <v>2.5</v>
      </c>
      <c r="M43" s="1">
        <v>646.30499999999995</v>
      </c>
      <c r="N43" s="1">
        <v>7.774</v>
      </c>
      <c r="O43" s="1">
        <v>4.8</v>
      </c>
      <c r="P43" s="1">
        <v>28595</v>
      </c>
      <c r="Q43" s="1">
        <v>2.6789999999999998</v>
      </c>
      <c r="R43" s="1">
        <v>29.2</v>
      </c>
      <c r="S43" s="1">
        <v>32429</v>
      </c>
      <c r="T43" s="1">
        <v>656.75799999999992</v>
      </c>
      <c r="U43" s="1">
        <v>-9.5060000000000002</v>
      </c>
    </row>
    <row r="44" spans="1:21">
      <c r="A44" s="1">
        <v>45</v>
      </c>
      <c r="B44" s="1" t="s">
        <v>148</v>
      </c>
      <c r="C44" s="1" t="s">
        <v>149</v>
      </c>
      <c r="D44" s="1" t="s">
        <v>30</v>
      </c>
      <c r="E44" s="1" t="s">
        <v>60</v>
      </c>
      <c r="F44" s="1" t="s">
        <v>150</v>
      </c>
      <c r="G44" s="1">
        <v>4</v>
      </c>
      <c r="H44" s="1">
        <v>250.8</v>
      </c>
      <c r="I44" s="1">
        <v>4.8869999999999996</v>
      </c>
      <c r="J44" s="1">
        <v>26.301811300000001</v>
      </c>
      <c r="K44" s="1">
        <v>21278</v>
      </c>
      <c r="L44" s="1">
        <v>2.5</v>
      </c>
      <c r="M44" s="1">
        <v>558.31399999999996</v>
      </c>
      <c r="N44" s="1">
        <v>6.7080000000000002</v>
      </c>
      <c r="O44" s="1">
        <v>4.7</v>
      </c>
      <c r="P44" s="1">
        <v>25897</v>
      </c>
      <c r="Q44" s="1">
        <v>2.3130000000000002</v>
      </c>
      <c r="R44" s="1">
        <v>26.7</v>
      </c>
      <c r="S44" s="1">
        <v>29416</v>
      </c>
      <c r="T44" s="1">
        <v>567.33499999999992</v>
      </c>
      <c r="U44" s="1">
        <v>-10.619</v>
      </c>
    </row>
    <row r="45" spans="1:21">
      <c r="A45" s="1">
        <v>46</v>
      </c>
      <c r="B45" s="1" t="s">
        <v>145</v>
      </c>
      <c r="C45" s="1" t="s">
        <v>146</v>
      </c>
      <c r="D45" s="1" t="s">
        <v>30</v>
      </c>
      <c r="E45" s="1" t="s">
        <v>60</v>
      </c>
      <c r="F45" s="1" t="s">
        <v>147</v>
      </c>
      <c r="G45" s="1">
        <v>4</v>
      </c>
      <c r="H45" s="1">
        <v>251</v>
      </c>
      <c r="I45" s="1">
        <v>4.883</v>
      </c>
      <c r="J45" s="1">
        <v>25.886250700000002</v>
      </c>
      <c r="K45" s="1">
        <v>20740</v>
      </c>
      <c r="L45" s="1">
        <v>2.6</v>
      </c>
      <c r="M45" s="1">
        <v>549.03800000000001</v>
      </c>
      <c r="N45" s="1">
        <v>6.61</v>
      </c>
      <c r="O45" s="1">
        <v>5</v>
      </c>
      <c r="P45" s="1">
        <v>25294</v>
      </c>
      <c r="Q45" s="1">
        <v>2.2749999999999999</v>
      </c>
      <c r="R45" s="1">
        <v>29.4</v>
      </c>
      <c r="S45" s="1">
        <v>28676</v>
      </c>
      <c r="T45" s="1">
        <v>557.923</v>
      </c>
      <c r="U45" s="1">
        <v>-8.5459999999999994</v>
      </c>
    </row>
    <row r="46" spans="1:21">
      <c r="A46" s="1">
        <v>47</v>
      </c>
      <c r="B46" s="1" t="s">
        <v>141</v>
      </c>
      <c r="C46" s="1" t="s">
        <v>142</v>
      </c>
      <c r="D46" s="1" t="s">
        <v>30</v>
      </c>
      <c r="E46" s="1" t="s">
        <v>60</v>
      </c>
      <c r="F46" s="1" t="s">
        <v>143</v>
      </c>
      <c r="G46" s="1">
        <v>4</v>
      </c>
      <c r="H46" s="1">
        <v>252.3</v>
      </c>
      <c r="I46" s="1">
        <v>4.9139999999999997</v>
      </c>
      <c r="J46" s="1">
        <v>22.437103400000002</v>
      </c>
      <c r="K46" s="1">
        <v>18857</v>
      </c>
      <c r="L46" s="1">
        <v>-1.7</v>
      </c>
      <c r="M46" s="1">
        <v>478.97300000000001</v>
      </c>
      <c r="N46" s="1">
        <v>5.7569999999999997</v>
      </c>
      <c r="O46" s="1">
        <v>1.4</v>
      </c>
      <c r="P46" s="1">
        <v>22966</v>
      </c>
      <c r="Q46" s="1">
        <v>1.9790000000000001</v>
      </c>
      <c r="R46" s="1">
        <v>45.2</v>
      </c>
      <c r="S46" s="1">
        <v>26045</v>
      </c>
      <c r="T46" s="1">
        <v>486.709</v>
      </c>
      <c r="U46" s="1">
        <v>-10.17</v>
      </c>
    </row>
    <row r="47" spans="1:21">
      <c r="A47" s="1">
        <v>48</v>
      </c>
      <c r="B47" s="1" t="s">
        <v>138</v>
      </c>
      <c r="C47" s="1" t="s">
        <v>139</v>
      </c>
      <c r="D47" s="1" t="s">
        <v>30</v>
      </c>
      <c r="E47" s="1" t="s">
        <v>60</v>
      </c>
      <c r="F47" s="1" t="s">
        <v>140</v>
      </c>
      <c r="G47" s="1">
        <v>4</v>
      </c>
      <c r="H47" s="1">
        <v>251.6</v>
      </c>
      <c r="I47" s="1">
        <v>5.0819999999999999</v>
      </c>
      <c r="J47" s="1">
        <v>23.044869800000001</v>
      </c>
      <c r="K47" s="1">
        <v>19625</v>
      </c>
      <c r="L47" s="1">
        <v>2.6</v>
      </c>
      <c r="M47" s="1">
        <v>508.72899999999998</v>
      </c>
      <c r="N47" s="1">
        <v>6.12</v>
      </c>
      <c r="O47" s="1">
        <v>5.2</v>
      </c>
      <c r="P47" s="1">
        <v>23917</v>
      </c>
      <c r="Q47" s="1">
        <v>2.1070000000000002</v>
      </c>
      <c r="R47" s="1">
        <v>33.799999999999997</v>
      </c>
      <c r="S47" s="1">
        <v>27124</v>
      </c>
      <c r="T47" s="1">
        <v>516.95600000000002</v>
      </c>
      <c r="U47" s="1">
        <v>-9.3650000000000002</v>
      </c>
    </row>
    <row r="48" spans="1:21">
      <c r="A48" s="1">
        <v>49</v>
      </c>
      <c r="B48" s="1" t="s">
        <v>135</v>
      </c>
      <c r="C48" s="1" t="s">
        <v>136</v>
      </c>
      <c r="D48" s="1" t="s">
        <v>30</v>
      </c>
      <c r="E48" s="1" t="s">
        <v>60</v>
      </c>
      <c r="F48" s="1" t="s">
        <v>137</v>
      </c>
      <c r="G48" s="1">
        <v>4</v>
      </c>
      <c r="H48" s="1">
        <v>249.8</v>
      </c>
      <c r="I48" s="1">
        <v>5.048</v>
      </c>
      <c r="J48" s="1">
        <v>28.083999500000001</v>
      </c>
      <c r="K48" s="1">
        <v>22214</v>
      </c>
      <c r="L48" s="1">
        <v>2.6</v>
      </c>
      <c r="M48" s="1">
        <v>615.72699999999998</v>
      </c>
      <c r="N48" s="1">
        <v>7.4119999999999999</v>
      </c>
      <c r="O48" s="1">
        <v>5.4</v>
      </c>
      <c r="P48" s="1">
        <v>27093</v>
      </c>
      <c r="Q48" s="1">
        <v>2.552</v>
      </c>
      <c r="R48" s="1">
        <v>37.299999999999997</v>
      </c>
      <c r="S48" s="1">
        <v>30726</v>
      </c>
      <c r="T48" s="1">
        <v>625.69100000000003</v>
      </c>
      <c r="U48" s="1">
        <v>-8.593</v>
      </c>
    </row>
    <row r="49" spans="1:21">
      <c r="A49" s="1">
        <v>50</v>
      </c>
      <c r="B49" s="1" t="s">
        <v>132</v>
      </c>
      <c r="C49" s="1" t="s">
        <v>133</v>
      </c>
      <c r="D49" s="1" t="s">
        <v>30</v>
      </c>
      <c r="E49" s="1" t="s">
        <v>60</v>
      </c>
      <c r="F49" s="1" t="s">
        <v>134</v>
      </c>
      <c r="G49" s="1">
        <v>4</v>
      </c>
      <c r="H49" s="1">
        <v>249.8</v>
      </c>
      <c r="I49" s="1">
        <v>5.0430000000000001</v>
      </c>
      <c r="J49" s="1">
        <v>25.908067599999999</v>
      </c>
      <c r="K49" s="1">
        <v>21245</v>
      </c>
      <c r="L49" s="1">
        <v>2.7</v>
      </c>
      <c r="M49" s="1">
        <v>567.49</v>
      </c>
      <c r="N49" s="1">
        <v>6.8330000000000002</v>
      </c>
      <c r="O49" s="1">
        <v>5.4</v>
      </c>
      <c r="P49" s="1">
        <v>25930</v>
      </c>
      <c r="Q49" s="1">
        <v>2.3519999999999999</v>
      </c>
      <c r="R49" s="1">
        <v>35.700000000000003</v>
      </c>
      <c r="S49" s="1">
        <v>29383</v>
      </c>
      <c r="T49" s="1">
        <v>576.67499999999995</v>
      </c>
      <c r="U49" s="1">
        <v>-8.3960000000000008</v>
      </c>
    </row>
    <row r="50" spans="1:21">
      <c r="A50" s="1">
        <v>51</v>
      </c>
      <c r="B50" s="1" t="s">
        <v>129</v>
      </c>
      <c r="C50" s="1" t="s">
        <v>130</v>
      </c>
      <c r="D50" s="1" t="s">
        <v>30</v>
      </c>
      <c r="E50" s="1" t="s">
        <v>60</v>
      </c>
      <c r="F50" s="1" t="s">
        <v>131</v>
      </c>
      <c r="G50" s="1">
        <v>4</v>
      </c>
      <c r="H50" s="1">
        <v>251.4</v>
      </c>
      <c r="I50" s="1">
        <v>4.9329999999999998</v>
      </c>
      <c r="J50" s="1">
        <v>28.526859000000002</v>
      </c>
      <c r="K50" s="1">
        <v>21717</v>
      </c>
      <c r="L50" s="1">
        <v>2.7</v>
      </c>
      <c r="M50" s="1">
        <v>611.20100000000002</v>
      </c>
      <c r="N50" s="1">
        <v>7.3490000000000002</v>
      </c>
      <c r="O50" s="1">
        <v>5.4</v>
      </c>
      <c r="P50" s="1">
        <v>26464</v>
      </c>
      <c r="Q50" s="1">
        <v>2.532</v>
      </c>
      <c r="R50" s="1">
        <v>35.200000000000003</v>
      </c>
      <c r="S50" s="1">
        <v>30034</v>
      </c>
      <c r="T50" s="1">
        <v>621.08199999999999</v>
      </c>
      <c r="U50" s="1">
        <v>-9.8390000000000004</v>
      </c>
    </row>
    <row r="51" spans="1:21">
      <c r="A51" s="1">
        <v>52</v>
      </c>
      <c r="B51" s="1" t="s">
        <v>127</v>
      </c>
      <c r="C51" s="1" t="s">
        <v>26</v>
      </c>
      <c r="D51" s="1" t="s">
        <v>125</v>
      </c>
      <c r="E51" s="1" t="s">
        <v>60</v>
      </c>
      <c r="F51" s="1" t="s">
        <v>128</v>
      </c>
      <c r="G51" s="1">
        <v>4</v>
      </c>
      <c r="H51" s="1">
        <v>269.8</v>
      </c>
      <c r="I51" s="1">
        <v>0.32400000000000001</v>
      </c>
      <c r="J51" s="1">
        <v>69.522891000000001</v>
      </c>
      <c r="K51" s="1">
        <v>4682</v>
      </c>
      <c r="L51" s="1">
        <v>2.9</v>
      </c>
      <c r="M51" s="1">
        <v>98.215000000000003</v>
      </c>
      <c r="N51" s="1">
        <v>1.159</v>
      </c>
      <c r="O51" s="1">
        <v>5.4</v>
      </c>
      <c r="P51" s="1">
        <v>5551</v>
      </c>
      <c r="Q51" s="1">
        <v>0.40699999999999997</v>
      </c>
      <c r="R51" s="1">
        <v>32.5</v>
      </c>
      <c r="S51" s="1">
        <v>6463</v>
      </c>
      <c r="T51" s="1">
        <v>99.781000000000006</v>
      </c>
      <c r="U51" s="1">
        <v>-29.948</v>
      </c>
    </row>
    <row r="52" spans="1:21">
      <c r="A52" s="1">
        <v>53</v>
      </c>
      <c r="B52" s="1" t="s">
        <v>124</v>
      </c>
      <c r="C52" s="1" t="s">
        <v>21</v>
      </c>
      <c r="D52" s="1" t="s">
        <v>125</v>
      </c>
      <c r="E52" s="1" t="s">
        <v>60</v>
      </c>
      <c r="F52" s="1" t="s">
        <v>126</v>
      </c>
      <c r="G52" s="1">
        <v>4</v>
      </c>
      <c r="H52" s="1">
        <v>273</v>
      </c>
      <c r="I52" s="1">
        <v>0.376</v>
      </c>
      <c r="J52" s="1">
        <v>18.5253123</v>
      </c>
      <c r="K52" s="1">
        <v>1527</v>
      </c>
      <c r="L52" s="1">
        <v>2.2000000000000002</v>
      </c>
      <c r="M52" s="1">
        <v>30.669</v>
      </c>
      <c r="N52" s="1">
        <v>0.35899999999999999</v>
      </c>
      <c r="O52" s="1">
        <v>4.5999999999999996</v>
      </c>
      <c r="P52" s="1">
        <v>1790</v>
      </c>
      <c r="Q52" s="1">
        <v>0.127</v>
      </c>
      <c r="R52" s="1">
        <v>32.9</v>
      </c>
      <c r="S52" s="1">
        <v>2106</v>
      </c>
      <c r="T52" s="1">
        <v>31.155000000000001</v>
      </c>
      <c r="U52" s="1">
        <v>-37.637</v>
      </c>
    </row>
    <row r="53" spans="1:21">
      <c r="A53" s="1">
        <v>54</v>
      </c>
      <c r="B53" s="1" t="s">
        <v>121</v>
      </c>
      <c r="C53" s="1" t="s">
        <v>122</v>
      </c>
      <c r="D53" s="1" t="s">
        <v>30</v>
      </c>
      <c r="E53" s="1" t="s">
        <v>60</v>
      </c>
      <c r="F53" s="1" t="s">
        <v>123</v>
      </c>
      <c r="G53" s="1">
        <v>4</v>
      </c>
      <c r="H53" s="1">
        <v>251.4</v>
      </c>
      <c r="I53" s="1">
        <v>4.9089999999999998</v>
      </c>
      <c r="J53" s="1">
        <v>23.841852100000001</v>
      </c>
      <c r="K53" s="1">
        <v>19745</v>
      </c>
      <c r="L53" s="1">
        <v>1.9</v>
      </c>
      <c r="M53" s="1">
        <v>508.41399999999999</v>
      </c>
      <c r="N53" s="1">
        <v>6.1070000000000002</v>
      </c>
      <c r="O53" s="1">
        <v>4.4000000000000004</v>
      </c>
      <c r="P53" s="1">
        <v>24031</v>
      </c>
      <c r="Q53" s="1">
        <v>2.1070000000000002</v>
      </c>
      <c r="R53" s="1">
        <v>35.700000000000003</v>
      </c>
      <c r="S53" s="1">
        <v>27306</v>
      </c>
      <c r="T53" s="1">
        <v>516.62800000000004</v>
      </c>
      <c r="U53" s="1">
        <v>-10.973000000000001</v>
      </c>
    </row>
    <row r="54" spans="1:21">
      <c r="A54" s="1">
        <v>55</v>
      </c>
      <c r="B54" s="1" t="s">
        <v>118</v>
      </c>
      <c r="C54" s="1" t="s">
        <v>119</v>
      </c>
      <c r="D54" s="1" t="s">
        <v>30</v>
      </c>
      <c r="E54" s="1" t="s">
        <v>60</v>
      </c>
      <c r="F54" s="1" t="s">
        <v>120</v>
      </c>
      <c r="G54" s="1">
        <v>4</v>
      </c>
      <c r="H54" s="1">
        <v>249.5</v>
      </c>
      <c r="I54" s="1">
        <v>4.9420000000000002</v>
      </c>
      <c r="J54" s="1">
        <v>26.144863399999998</v>
      </c>
      <c r="K54" s="1">
        <v>21132</v>
      </c>
      <c r="L54" s="1">
        <v>2.4</v>
      </c>
      <c r="M54" s="1">
        <v>561.221</v>
      </c>
      <c r="N54" s="1">
        <v>6.7489999999999997</v>
      </c>
      <c r="O54" s="1">
        <v>5.0999999999999996</v>
      </c>
      <c r="P54" s="1">
        <v>25756</v>
      </c>
      <c r="Q54" s="1">
        <v>2.3260000000000001</v>
      </c>
      <c r="R54" s="1">
        <v>38.200000000000003</v>
      </c>
      <c r="S54" s="1">
        <v>29228</v>
      </c>
      <c r="T54" s="1">
        <v>570.29600000000005</v>
      </c>
      <c r="U54" s="1">
        <v>-9.7560000000000002</v>
      </c>
    </row>
    <row r="55" spans="1:21">
      <c r="A55" s="1">
        <v>56</v>
      </c>
      <c r="B55" s="1" t="s">
        <v>115</v>
      </c>
      <c r="C55" s="1" t="s">
        <v>116</v>
      </c>
      <c r="D55" s="1" t="s">
        <v>30</v>
      </c>
      <c r="E55" s="1" t="s">
        <v>60</v>
      </c>
      <c r="F55" s="1" t="s">
        <v>117</v>
      </c>
      <c r="G55" s="1">
        <v>4</v>
      </c>
      <c r="H55" s="1">
        <v>248.5</v>
      </c>
      <c r="I55" s="1">
        <v>5.024</v>
      </c>
      <c r="J55" s="1">
        <v>31.029796099999999</v>
      </c>
      <c r="K55" s="1">
        <v>23803</v>
      </c>
      <c r="L55" s="1">
        <v>2.6</v>
      </c>
      <c r="M55" s="1">
        <v>677.04300000000001</v>
      </c>
      <c r="N55" s="1">
        <v>8.1419999999999995</v>
      </c>
      <c r="O55" s="1">
        <v>5.2</v>
      </c>
      <c r="P55" s="1">
        <v>28996</v>
      </c>
      <c r="Q55" s="1">
        <v>2.806</v>
      </c>
      <c r="R55" s="1">
        <v>36.5</v>
      </c>
      <c r="S55" s="1">
        <v>32923</v>
      </c>
      <c r="T55" s="1">
        <v>687.99099999999999</v>
      </c>
      <c r="U55" s="1">
        <v>-9.6319999999999997</v>
      </c>
    </row>
    <row r="56" spans="1:21">
      <c r="A56" s="1">
        <v>57</v>
      </c>
      <c r="B56" s="1" t="s">
        <v>112</v>
      </c>
      <c r="C56" s="1" t="s">
        <v>113</v>
      </c>
      <c r="D56" s="1" t="s">
        <v>30</v>
      </c>
      <c r="E56" s="1" t="s">
        <v>60</v>
      </c>
      <c r="F56" s="1" t="s">
        <v>114</v>
      </c>
      <c r="G56" s="1">
        <v>4</v>
      </c>
      <c r="H56" s="1">
        <v>250</v>
      </c>
      <c r="I56" s="1">
        <v>4.9790000000000001</v>
      </c>
      <c r="J56" s="1">
        <v>28.260434100000001</v>
      </c>
      <c r="K56" s="1">
        <v>22568</v>
      </c>
      <c r="L56" s="1">
        <v>2.7</v>
      </c>
      <c r="M56" s="1">
        <v>611.13699999999994</v>
      </c>
      <c r="N56" s="1">
        <v>7.3490000000000002</v>
      </c>
      <c r="O56" s="1">
        <v>5.2</v>
      </c>
      <c r="P56" s="1">
        <v>27495</v>
      </c>
      <c r="Q56" s="1">
        <v>2.5329999999999999</v>
      </c>
      <c r="R56" s="1">
        <v>33.200000000000003</v>
      </c>
      <c r="S56" s="1">
        <v>31213</v>
      </c>
      <c r="T56" s="1">
        <v>621.01899999999989</v>
      </c>
      <c r="U56" s="1">
        <v>-9.7840000000000007</v>
      </c>
    </row>
    <row r="57" spans="1:21">
      <c r="A57" s="1">
        <v>58</v>
      </c>
      <c r="B57" s="1" t="s">
        <v>109</v>
      </c>
      <c r="C57" s="1" t="s">
        <v>110</v>
      </c>
      <c r="D57" s="1" t="s">
        <v>30</v>
      </c>
      <c r="E57" s="1" t="s">
        <v>60</v>
      </c>
      <c r="F57" s="1" t="s">
        <v>111</v>
      </c>
      <c r="G57" s="1">
        <v>4</v>
      </c>
      <c r="H57" s="1">
        <v>250.6</v>
      </c>
      <c r="I57" s="1">
        <v>5.0579999999999998</v>
      </c>
      <c r="J57" s="1">
        <v>22.847135399999999</v>
      </c>
      <c r="K57" s="1">
        <v>19601</v>
      </c>
      <c r="L57" s="1">
        <v>2.7</v>
      </c>
      <c r="M57" s="1">
        <v>501.98500000000001</v>
      </c>
      <c r="N57" s="1">
        <v>6.04</v>
      </c>
      <c r="O57" s="1">
        <v>5.0999999999999996</v>
      </c>
      <c r="P57" s="1">
        <v>23896</v>
      </c>
      <c r="Q57" s="1">
        <v>2.081</v>
      </c>
      <c r="R57" s="1">
        <v>31</v>
      </c>
      <c r="S57" s="1">
        <v>27105</v>
      </c>
      <c r="T57" s="1">
        <v>510.10599999999999</v>
      </c>
      <c r="U57" s="1">
        <v>-8.9930000000000003</v>
      </c>
    </row>
    <row r="58" spans="1:21">
      <c r="A58" s="1">
        <v>59</v>
      </c>
      <c r="B58" s="1" t="s">
        <v>106</v>
      </c>
      <c r="C58" s="1" t="s">
        <v>107</v>
      </c>
      <c r="D58" s="1" t="s">
        <v>30</v>
      </c>
      <c r="E58" s="1" t="s">
        <v>60</v>
      </c>
      <c r="F58" s="1" t="s">
        <v>108</v>
      </c>
      <c r="G58" s="1">
        <v>4</v>
      </c>
      <c r="H58" s="1">
        <v>250.6</v>
      </c>
      <c r="I58" s="1">
        <v>5.0940000000000003</v>
      </c>
      <c r="J58" s="1">
        <v>29.421326000000001</v>
      </c>
      <c r="K58" s="1">
        <v>22087</v>
      </c>
      <c r="L58" s="1">
        <v>2.6</v>
      </c>
      <c r="M58" s="1">
        <v>650.90599999999995</v>
      </c>
      <c r="N58" s="1">
        <v>7.83</v>
      </c>
      <c r="O58" s="1">
        <v>5.2</v>
      </c>
      <c r="P58" s="1">
        <v>26903</v>
      </c>
      <c r="Q58" s="1">
        <v>2.698</v>
      </c>
      <c r="R58" s="1">
        <v>33.9</v>
      </c>
      <c r="S58" s="1">
        <v>30552</v>
      </c>
      <c r="T58" s="1">
        <v>661.43399999999997</v>
      </c>
      <c r="U58" s="1">
        <v>-9.298</v>
      </c>
    </row>
    <row r="59" spans="1:21">
      <c r="A59" s="1">
        <v>60</v>
      </c>
      <c r="B59" s="1" t="s">
        <v>103</v>
      </c>
      <c r="C59" s="1" t="s">
        <v>104</v>
      </c>
      <c r="D59" s="1" t="s">
        <v>30</v>
      </c>
      <c r="E59" s="1" t="s">
        <v>60</v>
      </c>
      <c r="F59" s="1" t="s">
        <v>105</v>
      </c>
      <c r="G59" s="1">
        <v>4</v>
      </c>
      <c r="H59" s="1">
        <v>249.8</v>
      </c>
      <c r="I59" s="1">
        <v>4.9669999999999996</v>
      </c>
      <c r="J59" s="1">
        <v>25.428254299999999</v>
      </c>
      <c r="K59" s="1">
        <v>20798</v>
      </c>
      <c r="L59" s="1">
        <v>3.3</v>
      </c>
      <c r="M59" s="1">
        <v>548.60900000000004</v>
      </c>
      <c r="N59" s="1">
        <v>6.5970000000000004</v>
      </c>
      <c r="O59" s="1">
        <v>6.1</v>
      </c>
      <c r="P59" s="1">
        <v>25340</v>
      </c>
      <c r="Q59" s="1">
        <v>2.274</v>
      </c>
      <c r="R59" s="1">
        <v>35.4</v>
      </c>
      <c r="S59" s="1">
        <v>28770</v>
      </c>
      <c r="T59" s="1">
        <v>557.48</v>
      </c>
      <c r="U59" s="1">
        <v>-9.7409999999999997</v>
      </c>
    </row>
    <row r="60" spans="1:21">
      <c r="A60" s="1">
        <v>61</v>
      </c>
      <c r="B60" s="1" t="s">
        <v>100</v>
      </c>
      <c r="C60" s="1" t="s">
        <v>101</v>
      </c>
      <c r="D60" s="1" t="s">
        <v>30</v>
      </c>
      <c r="E60" s="1" t="s">
        <v>60</v>
      </c>
      <c r="F60" s="1" t="s">
        <v>102</v>
      </c>
      <c r="G60" s="1">
        <v>4</v>
      </c>
      <c r="H60" s="1">
        <v>249.8</v>
      </c>
      <c r="I60" s="1">
        <v>5.07</v>
      </c>
      <c r="J60" s="1">
        <v>28.832888400000002</v>
      </c>
      <c r="K60" s="1">
        <v>22748</v>
      </c>
      <c r="L60" s="1">
        <v>2.7</v>
      </c>
      <c r="M60" s="1">
        <v>634.88699999999994</v>
      </c>
      <c r="N60" s="1">
        <v>7.6429999999999998</v>
      </c>
      <c r="O60" s="1">
        <v>5.3</v>
      </c>
      <c r="P60" s="1">
        <v>27757</v>
      </c>
      <c r="Q60" s="1">
        <v>2.6320000000000001</v>
      </c>
      <c r="R60" s="1">
        <v>34.1</v>
      </c>
      <c r="S60" s="1">
        <v>31471</v>
      </c>
      <c r="T60" s="1">
        <v>645.16199999999992</v>
      </c>
      <c r="U60" s="1">
        <v>-8.4710000000000001</v>
      </c>
    </row>
    <row r="61" spans="1:21">
      <c r="A61" s="1">
        <v>62</v>
      </c>
      <c r="B61" s="1" t="s">
        <v>97</v>
      </c>
      <c r="C61" s="1" t="s">
        <v>98</v>
      </c>
      <c r="D61" s="1" t="s">
        <v>30</v>
      </c>
      <c r="E61" s="1" t="s">
        <v>60</v>
      </c>
      <c r="F61" s="1" t="s">
        <v>99</v>
      </c>
      <c r="G61" s="1">
        <v>4</v>
      </c>
      <c r="H61" s="1">
        <v>251.2</v>
      </c>
      <c r="I61" s="1">
        <v>5.0289999999999999</v>
      </c>
      <c r="J61" s="1">
        <v>25.7335715</v>
      </c>
      <c r="K61" s="1">
        <v>20820</v>
      </c>
      <c r="L61" s="1">
        <v>-1.6</v>
      </c>
      <c r="M61" s="1">
        <v>562.11400000000003</v>
      </c>
      <c r="N61" s="1">
        <v>6.7679999999999998</v>
      </c>
      <c r="O61" s="1">
        <v>1.7</v>
      </c>
      <c r="P61" s="1">
        <v>25386</v>
      </c>
      <c r="Q61" s="1">
        <v>2.323</v>
      </c>
      <c r="R61" s="1">
        <v>56.3</v>
      </c>
      <c r="S61" s="1">
        <v>28778</v>
      </c>
      <c r="T61" s="1">
        <v>571.20500000000004</v>
      </c>
      <c r="U61" s="1">
        <v>-8.2739999999999991</v>
      </c>
    </row>
    <row r="62" spans="1:21">
      <c r="A62" s="1">
        <v>63</v>
      </c>
      <c r="B62" s="1" t="s">
        <v>94</v>
      </c>
      <c r="C62" s="1" t="s">
        <v>95</v>
      </c>
      <c r="D62" s="1" t="s">
        <v>30</v>
      </c>
      <c r="E62" s="1" t="s">
        <v>60</v>
      </c>
      <c r="F62" s="1" t="s">
        <v>96</v>
      </c>
      <c r="G62" s="1">
        <v>4</v>
      </c>
      <c r="H62" s="1">
        <v>250.6</v>
      </c>
      <c r="I62" s="1">
        <v>5.1079999999999997</v>
      </c>
      <c r="J62" s="1">
        <v>26.105872999999999</v>
      </c>
      <c r="K62" s="1">
        <v>21310</v>
      </c>
      <c r="L62" s="1">
        <v>2.7</v>
      </c>
      <c r="M62" s="1">
        <v>579.19000000000005</v>
      </c>
      <c r="N62" s="1">
        <v>6.968</v>
      </c>
      <c r="O62" s="1">
        <v>5.6</v>
      </c>
      <c r="P62" s="1">
        <v>25990</v>
      </c>
      <c r="Q62" s="1">
        <v>2.4009999999999998</v>
      </c>
      <c r="R62" s="1">
        <v>38.9</v>
      </c>
      <c r="S62" s="1">
        <v>29484</v>
      </c>
      <c r="T62" s="1">
        <v>588.55900000000008</v>
      </c>
      <c r="U62" s="1">
        <v>-9.2530000000000001</v>
      </c>
    </row>
    <row r="63" spans="1:21">
      <c r="A63" s="1">
        <v>64</v>
      </c>
      <c r="B63" s="1" t="s">
        <v>92</v>
      </c>
      <c r="C63" s="1" t="s">
        <v>26</v>
      </c>
      <c r="D63" s="1" t="s">
        <v>90</v>
      </c>
      <c r="E63" s="1" t="s">
        <v>60</v>
      </c>
      <c r="F63" s="1" t="s">
        <v>93</v>
      </c>
      <c r="G63" s="1">
        <v>4</v>
      </c>
      <c r="H63" s="1">
        <v>266.3</v>
      </c>
      <c r="I63" s="1">
        <v>0.38800000000000001</v>
      </c>
      <c r="J63" s="1">
        <v>70.009207099999998</v>
      </c>
      <c r="K63" s="1">
        <v>5630</v>
      </c>
      <c r="L63" s="1">
        <v>2.7</v>
      </c>
      <c r="M63" s="1">
        <v>118.35</v>
      </c>
      <c r="N63" s="1">
        <v>1.3959999999999999</v>
      </c>
      <c r="O63" s="1">
        <v>5.5</v>
      </c>
      <c r="P63" s="1">
        <v>6681</v>
      </c>
      <c r="Q63" s="1">
        <v>0.49099999999999999</v>
      </c>
      <c r="R63" s="1">
        <v>36.799999999999997</v>
      </c>
      <c r="S63" s="1">
        <v>7775</v>
      </c>
      <c r="T63" s="1">
        <v>120.23699999999999</v>
      </c>
      <c r="U63" s="1">
        <v>-29.907</v>
      </c>
    </row>
    <row r="64" spans="1:21">
      <c r="A64" s="1">
        <v>65</v>
      </c>
      <c r="B64" s="1" t="s">
        <v>89</v>
      </c>
      <c r="C64" s="1" t="s">
        <v>21</v>
      </c>
      <c r="D64" s="1" t="s">
        <v>90</v>
      </c>
      <c r="E64" s="1" t="s">
        <v>60</v>
      </c>
      <c r="F64" s="1" t="s">
        <v>91</v>
      </c>
      <c r="G64" s="1">
        <v>4</v>
      </c>
      <c r="H64" s="1">
        <v>274.39999999999998</v>
      </c>
      <c r="I64" s="1">
        <v>0.35499999999999998</v>
      </c>
      <c r="J64" s="1">
        <v>18.951611499999999</v>
      </c>
      <c r="K64" s="1">
        <v>1464</v>
      </c>
      <c r="L64" s="1">
        <v>2.2000000000000002</v>
      </c>
      <c r="M64" s="1">
        <v>29.637</v>
      </c>
      <c r="N64" s="1">
        <v>0.34699999999999998</v>
      </c>
      <c r="O64" s="1">
        <v>4.8</v>
      </c>
      <c r="P64" s="1">
        <v>1716</v>
      </c>
      <c r="Q64" s="1">
        <v>0.123</v>
      </c>
      <c r="R64" s="1">
        <v>34.799999999999997</v>
      </c>
      <c r="S64" s="1">
        <v>2020</v>
      </c>
      <c r="T64" s="1">
        <v>30.106999999999999</v>
      </c>
      <c r="U64" s="1">
        <v>-37.279000000000003</v>
      </c>
    </row>
    <row r="65" spans="1:21">
      <c r="A65" s="1">
        <v>66</v>
      </c>
      <c r="B65" s="1" t="s">
        <v>86</v>
      </c>
      <c r="C65" s="1" t="s">
        <v>87</v>
      </c>
      <c r="D65" s="1" t="s">
        <v>30</v>
      </c>
      <c r="E65" s="1" t="s">
        <v>60</v>
      </c>
      <c r="F65" s="1" t="s">
        <v>88</v>
      </c>
      <c r="G65" s="1">
        <v>4</v>
      </c>
      <c r="H65" s="1">
        <v>246.2</v>
      </c>
      <c r="I65" s="1">
        <v>5.0019999999999998</v>
      </c>
      <c r="J65" s="1">
        <v>31.110423399999998</v>
      </c>
      <c r="K65" s="1">
        <v>24337</v>
      </c>
      <c r="L65" s="1">
        <v>2</v>
      </c>
      <c r="M65" s="1">
        <v>675.82299999999998</v>
      </c>
      <c r="N65" s="1">
        <v>8.1340000000000003</v>
      </c>
      <c r="O65" s="1">
        <v>4.5999999999999996</v>
      </c>
      <c r="P65" s="1">
        <v>29686</v>
      </c>
      <c r="Q65" s="1">
        <v>2.802</v>
      </c>
      <c r="R65" s="1">
        <v>38.200000000000003</v>
      </c>
      <c r="S65" s="1">
        <v>33685</v>
      </c>
      <c r="T65" s="1">
        <v>686.75900000000001</v>
      </c>
      <c r="U65" s="1">
        <v>-8.7620000000000005</v>
      </c>
    </row>
    <row r="66" spans="1:21">
      <c r="A66" s="1">
        <v>67</v>
      </c>
      <c r="B66" s="1" t="s">
        <v>83</v>
      </c>
      <c r="C66" s="1" t="s">
        <v>84</v>
      </c>
      <c r="D66" s="1" t="s">
        <v>30</v>
      </c>
      <c r="E66" s="1" t="s">
        <v>60</v>
      </c>
      <c r="F66" s="1" t="s">
        <v>85</v>
      </c>
      <c r="G66" s="1">
        <v>4</v>
      </c>
      <c r="H66" s="1">
        <v>250.2</v>
      </c>
      <c r="I66" s="1">
        <v>5.0919999999999996</v>
      </c>
      <c r="J66" s="1">
        <v>29.147182900000001</v>
      </c>
      <c r="K66" s="1">
        <v>22447</v>
      </c>
      <c r="L66" s="1">
        <v>2.5</v>
      </c>
      <c r="M66" s="1">
        <v>644.58299999999997</v>
      </c>
      <c r="N66" s="1">
        <v>7.7619999999999996</v>
      </c>
      <c r="O66" s="1">
        <v>5.2</v>
      </c>
      <c r="P66" s="1">
        <v>27401</v>
      </c>
      <c r="Q66" s="1">
        <v>2.6720000000000002</v>
      </c>
      <c r="R66" s="1">
        <v>35.9</v>
      </c>
      <c r="S66" s="1">
        <v>31060</v>
      </c>
      <c r="T66" s="1">
        <v>655.01699999999994</v>
      </c>
      <c r="U66" s="1">
        <v>-8.1280000000000001</v>
      </c>
    </row>
    <row r="67" spans="1:21">
      <c r="A67" s="1">
        <v>68</v>
      </c>
      <c r="B67" s="1" t="s">
        <v>80</v>
      </c>
      <c r="C67" s="1" t="s">
        <v>81</v>
      </c>
      <c r="D67" s="1" t="s">
        <v>30</v>
      </c>
      <c r="E67" s="1" t="s">
        <v>60</v>
      </c>
      <c r="F67" s="1" t="s">
        <v>82</v>
      </c>
      <c r="G67" s="1">
        <v>4</v>
      </c>
      <c r="H67" s="1">
        <v>247.5</v>
      </c>
      <c r="I67" s="1">
        <v>5.0990000000000002</v>
      </c>
      <c r="J67" s="1">
        <v>28.0546626</v>
      </c>
      <c r="K67" s="1">
        <v>22664</v>
      </c>
      <c r="L67" s="1">
        <v>4.2</v>
      </c>
      <c r="M67" s="1">
        <v>621.30200000000002</v>
      </c>
      <c r="N67" s="1">
        <v>7.47</v>
      </c>
      <c r="O67" s="1">
        <v>7.2</v>
      </c>
      <c r="P67" s="1">
        <v>27616</v>
      </c>
      <c r="Q67" s="1">
        <v>2.5760000000000001</v>
      </c>
      <c r="R67" s="1">
        <v>38.700000000000003</v>
      </c>
      <c r="S67" s="1">
        <v>31366</v>
      </c>
      <c r="T67" s="1">
        <v>631.34800000000007</v>
      </c>
      <c r="U67" s="1">
        <v>-9.7430000000000003</v>
      </c>
    </row>
    <row r="68" spans="1:21">
      <c r="A68" s="1">
        <v>69</v>
      </c>
      <c r="B68" s="1" t="s">
        <v>77</v>
      </c>
      <c r="C68" s="1" t="s">
        <v>78</v>
      </c>
      <c r="D68" s="1" t="s">
        <v>30</v>
      </c>
      <c r="E68" s="1" t="s">
        <v>60</v>
      </c>
      <c r="F68" s="1" t="s">
        <v>79</v>
      </c>
      <c r="G68" s="1">
        <v>4</v>
      </c>
      <c r="H68" s="1">
        <v>253.1</v>
      </c>
      <c r="I68" s="1">
        <v>4.9269999999999996</v>
      </c>
      <c r="J68" s="1">
        <v>21.028402400000001</v>
      </c>
      <c r="K68" s="1">
        <v>18015</v>
      </c>
      <c r="L68" s="1">
        <v>-1.6</v>
      </c>
      <c r="M68" s="1">
        <v>450.10399999999998</v>
      </c>
      <c r="N68" s="1">
        <v>5.4189999999999996</v>
      </c>
      <c r="O68" s="1">
        <v>1.1000000000000001</v>
      </c>
      <c r="P68" s="1">
        <v>21966</v>
      </c>
      <c r="Q68" s="1">
        <v>1.8620000000000001</v>
      </c>
      <c r="R68" s="1">
        <v>44.4</v>
      </c>
      <c r="S68" s="1">
        <v>24900</v>
      </c>
      <c r="T68" s="1">
        <v>457.38499999999999</v>
      </c>
      <c r="U68" s="1">
        <v>-8.3469999999999995</v>
      </c>
    </row>
    <row r="69" spans="1:21">
      <c r="A69" s="1">
        <v>70</v>
      </c>
      <c r="B69" s="1" t="s">
        <v>74</v>
      </c>
      <c r="C69" s="1" t="s">
        <v>75</v>
      </c>
      <c r="D69" s="1" t="s">
        <v>30</v>
      </c>
      <c r="E69" s="1" t="s">
        <v>60</v>
      </c>
      <c r="F69" s="1" t="s">
        <v>76</v>
      </c>
      <c r="G69" s="1">
        <v>4</v>
      </c>
      <c r="H69" s="1">
        <v>248.1</v>
      </c>
      <c r="I69" s="1">
        <v>5.0149999999999997</v>
      </c>
      <c r="J69" s="1">
        <v>27.1059707</v>
      </c>
      <c r="K69" s="1">
        <v>21073</v>
      </c>
      <c r="L69" s="1">
        <v>2.6</v>
      </c>
      <c r="M69" s="1">
        <v>590.428</v>
      </c>
      <c r="N69" s="1">
        <v>7.0960000000000001</v>
      </c>
      <c r="O69" s="1">
        <v>5.0999999999999996</v>
      </c>
      <c r="P69" s="1">
        <v>25655</v>
      </c>
      <c r="Q69" s="1">
        <v>2.4470000000000001</v>
      </c>
      <c r="R69" s="1">
        <v>33</v>
      </c>
      <c r="S69" s="1">
        <v>29155</v>
      </c>
      <c r="T69" s="1">
        <v>599.971</v>
      </c>
      <c r="U69" s="1">
        <v>-10.144</v>
      </c>
    </row>
    <row r="70" spans="1:21">
      <c r="A70" s="1">
        <v>71</v>
      </c>
      <c r="B70" s="1" t="s">
        <v>71</v>
      </c>
      <c r="C70" s="1" t="s">
        <v>72</v>
      </c>
      <c r="D70" s="1" t="s">
        <v>30</v>
      </c>
      <c r="E70" s="1" t="s">
        <v>60</v>
      </c>
      <c r="F70" s="1" t="s">
        <v>73</v>
      </c>
      <c r="G70" s="1">
        <v>4</v>
      </c>
      <c r="H70" s="1">
        <v>250.4</v>
      </c>
      <c r="I70" s="1">
        <v>4.9530000000000003</v>
      </c>
      <c r="J70" s="1">
        <v>25.538651399999999</v>
      </c>
      <c r="K70" s="1">
        <v>20831</v>
      </c>
      <c r="L70" s="1">
        <v>3.9</v>
      </c>
      <c r="M70" s="1">
        <v>549.43899999999996</v>
      </c>
      <c r="N70" s="1">
        <v>6.6040000000000001</v>
      </c>
      <c r="O70" s="1">
        <v>6.7</v>
      </c>
      <c r="P70" s="1">
        <v>25370</v>
      </c>
      <c r="Q70" s="1">
        <v>2.278</v>
      </c>
      <c r="R70" s="1">
        <v>34.299999999999997</v>
      </c>
      <c r="S70" s="1">
        <v>28818</v>
      </c>
      <c r="T70" s="1">
        <v>558.32099999999991</v>
      </c>
      <c r="U70" s="1">
        <v>-10.061</v>
      </c>
    </row>
    <row r="71" spans="1:21">
      <c r="A71" s="1">
        <v>72</v>
      </c>
      <c r="B71" s="1" t="s">
        <v>68</v>
      </c>
      <c r="C71" s="1" t="s">
        <v>69</v>
      </c>
      <c r="D71" s="1" t="s">
        <v>30</v>
      </c>
      <c r="E71" s="1" t="s">
        <v>60</v>
      </c>
      <c r="F71" s="1" t="s">
        <v>70</v>
      </c>
      <c r="G71" s="1">
        <v>4</v>
      </c>
      <c r="H71" s="1">
        <v>249.3</v>
      </c>
      <c r="I71" s="1">
        <v>4.8920000000000003</v>
      </c>
      <c r="J71" s="1">
        <v>24.9064874</v>
      </c>
      <c r="K71" s="1">
        <v>20570</v>
      </c>
      <c r="L71" s="1">
        <v>2.6</v>
      </c>
      <c r="M71" s="1">
        <v>529.25199999999995</v>
      </c>
      <c r="N71" s="1">
        <v>6.3650000000000002</v>
      </c>
      <c r="O71" s="1">
        <v>5.3</v>
      </c>
      <c r="P71" s="1">
        <v>25060</v>
      </c>
      <c r="Q71" s="1">
        <v>2.194</v>
      </c>
      <c r="R71" s="1">
        <v>35.5</v>
      </c>
      <c r="S71" s="1">
        <v>28457</v>
      </c>
      <c r="T71" s="1">
        <v>537.81099999999992</v>
      </c>
      <c r="U71" s="1">
        <v>-9.4459999999999997</v>
      </c>
    </row>
    <row r="72" spans="1:21">
      <c r="A72" s="1">
        <v>73</v>
      </c>
      <c r="B72" s="1" t="s">
        <v>65</v>
      </c>
      <c r="C72" s="1" t="s">
        <v>66</v>
      </c>
      <c r="D72" s="1" t="s">
        <v>30</v>
      </c>
      <c r="E72" s="1" t="s">
        <v>60</v>
      </c>
      <c r="F72" s="1" t="s">
        <v>67</v>
      </c>
      <c r="G72" s="1">
        <v>4</v>
      </c>
      <c r="H72" s="1">
        <v>251.8</v>
      </c>
      <c r="I72" s="1">
        <v>5.1059999999999999</v>
      </c>
      <c r="J72" s="1">
        <v>23.655988000000001</v>
      </c>
      <c r="K72" s="1">
        <v>20184</v>
      </c>
      <c r="L72" s="1">
        <v>2.6</v>
      </c>
      <c r="M72" s="1">
        <v>524.68299999999999</v>
      </c>
      <c r="N72" s="1">
        <v>6.3</v>
      </c>
      <c r="O72" s="1">
        <v>5.3</v>
      </c>
      <c r="P72" s="1">
        <v>24555</v>
      </c>
      <c r="Q72" s="1">
        <v>2.1749999999999998</v>
      </c>
      <c r="R72" s="1">
        <v>34.6</v>
      </c>
      <c r="S72" s="1">
        <v>27921</v>
      </c>
      <c r="T72" s="1">
        <v>533.15800000000002</v>
      </c>
      <c r="U72" s="1">
        <v>-11.119</v>
      </c>
    </row>
    <row r="73" spans="1:21">
      <c r="A73" s="1">
        <v>74</v>
      </c>
      <c r="B73" s="1" t="s">
        <v>62</v>
      </c>
      <c r="C73" s="1" t="s">
        <v>63</v>
      </c>
      <c r="D73" s="1" t="s">
        <v>30</v>
      </c>
      <c r="E73" s="1" t="s">
        <v>60</v>
      </c>
      <c r="F73" s="1" t="s">
        <v>64</v>
      </c>
      <c r="G73" s="1">
        <v>4</v>
      </c>
      <c r="H73" s="1">
        <v>252.5</v>
      </c>
      <c r="I73" s="1">
        <v>4.9370000000000003</v>
      </c>
      <c r="J73" s="1">
        <v>25.6848156</v>
      </c>
      <c r="K73" s="1">
        <v>19902</v>
      </c>
      <c r="L73" s="1">
        <v>2.6</v>
      </c>
      <c r="M73" s="1">
        <v>550.80999999999995</v>
      </c>
      <c r="N73" s="1">
        <v>6.609</v>
      </c>
      <c r="O73" s="1">
        <v>5.2</v>
      </c>
      <c r="P73" s="1">
        <v>24175</v>
      </c>
      <c r="Q73" s="1">
        <v>2.2829999999999999</v>
      </c>
      <c r="R73" s="1">
        <v>34.200000000000003</v>
      </c>
      <c r="S73" s="1">
        <v>27529</v>
      </c>
      <c r="T73" s="1">
        <v>559.702</v>
      </c>
      <c r="U73" s="1">
        <v>-11.893000000000001</v>
      </c>
    </row>
    <row r="74" spans="1:21">
      <c r="A74" s="1">
        <v>75</v>
      </c>
      <c r="B74" s="1" t="s">
        <v>58</v>
      </c>
      <c r="C74" s="1" t="s">
        <v>59</v>
      </c>
      <c r="D74" s="1" t="s">
        <v>30</v>
      </c>
      <c r="E74" s="1" t="s">
        <v>60</v>
      </c>
      <c r="F74" s="1" t="s">
        <v>61</v>
      </c>
      <c r="G74" s="1">
        <v>4</v>
      </c>
      <c r="H74" s="1">
        <v>251.4</v>
      </c>
      <c r="I74" s="1">
        <v>5.1639999999999997</v>
      </c>
      <c r="J74" s="1">
        <v>22.798609599999999</v>
      </c>
      <c r="K74" s="1">
        <v>19737</v>
      </c>
      <c r="L74" s="1">
        <v>2.7</v>
      </c>
      <c r="M74" s="1">
        <v>511.42500000000001</v>
      </c>
      <c r="N74" s="1">
        <v>6.1369999999999996</v>
      </c>
      <c r="O74" s="1">
        <v>5.3</v>
      </c>
      <c r="P74" s="1">
        <v>23988</v>
      </c>
      <c r="Q74" s="1">
        <v>2.12</v>
      </c>
      <c r="R74" s="1">
        <v>34.9</v>
      </c>
      <c r="S74" s="1">
        <v>27298</v>
      </c>
      <c r="T74" s="1">
        <v>519.68200000000002</v>
      </c>
      <c r="U74" s="1">
        <v>-11.673999999999999</v>
      </c>
    </row>
    <row r="75" spans="1:21">
      <c r="A75" s="1">
        <v>76</v>
      </c>
      <c r="B75" s="1" t="s">
        <v>56</v>
      </c>
      <c r="C75" s="1" t="s">
        <v>26</v>
      </c>
      <c r="D75" s="1" t="s">
        <v>54</v>
      </c>
      <c r="E75" s="1" t="s">
        <v>23</v>
      </c>
      <c r="F75" s="1" t="s">
        <v>57</v>
      </c>
      <c r="G75" s="1">
        <v>4</v>
      </c>
      <c r="H75" s="1">
        <v>269.2</v>
      </c>
      <c r="I75" s="1">
        <v>0.34799999999999998</v>
      </c>
      <c r="J75" s="1">
        <v>69.009828299999995</v>
      </c>
      <c r="K75" s="1">
        <v>4941</v>
      </c>
      <c r="L75" s="1">
        <v>0.5</v>
      </c>
      <c r="M75" s="1">
        <v>104.681</v>
      </c>
      <c r="N75" s="1">
        <v>1.236</v>
      </c>
      <c r="O75" s="1">
        <v>1.2</v>
      </c>
      <c r="P75" s="1">
        <v>5866</v>
      </c>
      <c r="Q75" s="1">
        <v>0.435</v>
      </c>
      <c r="R75" s="1">
        <v>3.1</v>
      </c>
      <c r="S75" s="1">
        <v>6834</v>
      </c>
      <c r="T75" s="1">
        <v>106.352</v>
      </c>
      <c r="U75" s="1">
        <v>-29.712</v>
      </c>
    </row>
    <row r="76" spans="1:21">
      <c r="A76" s="1">
        <v>77</v>
      </c>
      <c r="B76" s="1" t="s">
        <v>53</v>
      </c>
      <c r="C76" s="1" t="s">
        <v>21</v>
      </c>
      <c r="D76" s="1" t="s">
        <v>54</v>
      </c>
      <c r="E76" s="1" t="s">
        <v>23</v>
      </c>
      <c r="F76" s="1" t="s">
        <v>55</v>
      </c>
      <c r="G76" s="1">
        <v>4</v>
      </c>
      <c r="H76" s="1">
        <v>274.39999999999998</v>
      </c>
      <c r="I76" s="1">
        <v>0.39100000000000001</v>
      </c>
      <c r="J76" s="1">
        <v>18.764873699999999</v>
      </c>
      <c r="K76" s="1">
        <v>1595</v>
      </c>
      <c r="L76" s="1">
        <v>0.9</v>
      </c>
      <c r="M76" s="1">
        <v>32.280999999999999</v>
      </c>
      <c r="N76" s="1">
        <v>0.378</v>
      </c>
      <c r="O76" s="1">
        <v>1.7</v>
      </c>
      <c r="P76" s="1">
        <v>1872</v>
      </c>
      <c r="Q76" s="1">
        <v>0.13400000000000001</v>
      </c>
      <c r="R76" s="1">
        <v>4.4000000000000004</v>
      </c>
      <c r="S76" s="1">
        <v>2206</v>
      </c>
      <c r="T76" s="1">
        <v>32.792999999999999</v>
      </c>
      <c r="U76" s="1">
        <v>-37.186</v>
      </c>
    </row>
    <row r="77" spans="1:21">
      <c r="A77" s="1">
        <v>78</v>
      </c>
      <c r="B77" s="1" t="s">
        <v>50</v>
      </c>
      <c r="C77" s="1" t="s">
        <v>51</v>
      </c>
      <c r="D77" s="1" t="s">
        <v>30</v>
      </c>
      <c r="E77" s="1" t="s">
        <v>23</v>
      </c>
      <c r="F77" s="1" t="s">
        <v>52</v>
      </c>
      <c r="G77" s="1">
        <v>4</v>
      </c>
      <c r="H77" s="1">
        <v>251</v>
      </c>
      <c r="I77" s="1">
        <v>5.0060000000000002</v>
      </c>
      <c r="J77" s="1">
        <v>29.187205599999999</v>
      </c>
      <c r="K77" s="1">
        <v>22641</v>
      </c>
      <c r="L77" s="1">
        <v>0.9</v>
      </c>
      <c r="M77" s="1">
        <v>634.59</v>
      </c>
      <c r="N77" s="1">
        <v>7.6210000000000004</v>
      </c>
      <c r="O77" s="1">
        <v>1.7</v>
      </c>
      <c r="P77" s="1">
        <v>27550</v>
      </c>
      <c r="Q77" s="1">
        <v>2.6339999999999999</v>
      </c>
      <c r="R77" s="1">
        <v>4.8</v>
      </c>
      <c r="S77" s="1">
        <v>31364</v>
      </c>
      <c r="T77" s="1">
        <v>644.84500000000003</v>
      </c>
      <c r="U77" s="1">
        <v>-11.62</v>
      </c>
    </row>
    <row r="78" spans="1:21">
      <c r="A78" s="1">
        <v>79</v>
      </c>
      <c r="B78" s="1" t="s">
        <v>47</v>
      </c>
      <c r="C78" s="1" t="s">
        <v>48</v>
      </c>
      <c r="D78" s="1" t="s">
        <v>30</v>
      </c>
      <c r="E78" s="1" t="s">
        <v>23</v>
      </c>
      <c r="F78" s="1" t="s">
        <v>49</v>
      </c>
      <c r="G78" s="1">
        <v>4</v>
      </c>
      <c r="H78" s="1">
        <v>255.2</v>
      </c>
      <c r="I78" s="1">
        <v>4.8890000000000002</v>
      </c>
      <c r="J78" s="1">
        <v>22.826407100000001</v>
      </c>
      <c r="K78" s="1">
        <v>18752</v>
      </c>
      <c r="L78" s="1">
        <v>-1.7</v>
      </c>
      <c r="M78" s="1">
        <v>484.80900000000003</v>
      </c>
      <c r="N78" s="1">
        <v>5.8150000000000004</v>
      </c>
      <c r="O78" s="1">
        <v>0.2</v>
      </c>
      <c r="P78" s="1">
        <v>22773</v>
      </c>
      <c r="Q78" s="1">
        <v>2.0059999999999998</v>
      </c>
      <c r="R78" s="1">
        <v>21.9</v>
      </c>
      <c r="S78" s="1">
        <v>25929</v>
      </c>
      <c r="T78" s="1">
        <v>492.63000000000005</v>
      </c>
      <c r="U78" s="1">
        <v>-12.715</v>
      </c>
    </row>
    <row r="79" spans="1:21">
      <c r="A79" s="1">
        <v>80</v>
      </c>
      <c r="B79" s="1" t="s">
        <v>44</v>
      </c>
      <c r="C79" s="1" t="s">
        <v>45</v>
      </c>
      <c r="D79" s="1" t="s">
        <v>30</v>
      </c>
      <c r="E79" s="1" t="s">
        <v>23</v>
      </c>
      <c r="F79" s="1" t="s">
        <v>46</v>
      </c>
      <c r="G79" s="1">
        <v>4</v>
      </c>
      <c r="H79" s="1">
        <v>261.89999999999998</v>
      </c>
      <c r="I79" s="1">
        <v>4.9580000000000002</v>
      </c>
      <c r="J79" s="1">
        <v>13.7724668</v>
      </c>
      <c r="K79" s="1">
        <v>12666</v>
      </c>
      <c r="L79" s="1">
        <v>1.7</v>
      </c>
      <c r="M79" s="1">
        <v>296.80799999999999</v>
      </c>
      <c r="N79" s="1">
        <v>3.5569999999999999</v>
      </c>
      <c r="O79" s="1">
        <v>2.6</v>
      </c>
      <c r="P79" s="1">
        <v>15335</v>
      </c>
      <c r="Q79" s="1">
        <v>1.2310000000000001</v>
      </c>
      <c r="R79" s="1">
        <v>5.8</v>
      </c>
      <c r="S79" s="1">
        <v>17501</v>
      </c>
      <c r="T79" s="1">
        <v>301.596</v>
      </c>
      <c r="U79" s="1">
        <v>-13.840999999999999</v>
      </c>
    </row>
    <row r="80" spans="1:21">
      <c r="A80" s="1">
        <v>81</v>
      </c>
      <c r="B80" s="1" t="s">
        <v>41</v>
      </c>
      <c r="C80" s="1" t="s">
        <v>42</v>
      </c>
      <c r="D80" s="1" t="s">
        <v>30</v>
      </c>
      <c r="E80" s="1" t="s">
        <v>23</v>
      </c>
      <c r="F80" s="1" t="s">
        <v>43</v>
      </c>
      <c r="G80" s="1">
        <v>4</v>
      </c>
      <c r="H80" s="1">
        <v>253.9</v>
      </c>
      <c r="I80" s="1">
        <v>4.9119999999999999</v>
      </c>
      <c r="J80" s="1">
        <v>21.768730999999999</v>
      </c>
      <c r="K80" s="1">
        <v>18419</v>
      </c>
      <c r="L80" s="1">
        <v>1.6</v>
      </c>
      <c r="M80" s="1">
        <v>464.51900000000001</v>
      </c>
      <c r="N80" s="1">
        <v>5.5860000000000003</v>
      </c>
      <c r="O80" s="1">
        <v>2.5</v>
      </c>
      <c r="P80" s="1">
        <v>22434</v>
      </c>
      <c r="Q80" s="1">
        <v>1.927</v>
      </c>
      <c r="R80" s="1">
        <v>5.9</v>
      </c>
      <c r="S80" s="1">
        <v>25472</v>
      </c>
      <c r="T80" s="1">
        <v>472.03199999999998</v>
      </c>
      <c r="U80" s="1">
        <v>-10.013</v>
      </c>
    </row>
    <row r="81" spans="1:21">
      <c r="A81" s="1">
        <v>82</v>
      </c>
      <c r="B81" s="1" t="s">
        <v>38</v>
      </c>
      <c r="C81" s="1" t="s">
        <v>39</v>
      </c>
      <c r="D81" s="1" t="s">
        <v>30</v>
      </c>
      <c r="E81" s="1" t="s">
        <v>23</v>
      </c>
      <c r="F81" s="1" t="s">
        <v>40</v>
      </c>
      <c r="G81" s="1">
        <v>4</v>
      </c>
      <c r="H81" s="1">
        <v>252.7</v>
      </c>
      <c r="I81" s="1">
        <v>4.9969999999999999</v>
      </c>
      <c r="J81" s="1">
        <v>23.9160772</v>
      </c>
      <c r="K81" s="1">
        <v>19940</v>
      </c>
      <c r="L81" s="1">
        <v>1.8</v>
      </c>
      <c r="M81" s="1">
        <v>519.12900000000002</v>
      </c>
      <c r="N81" s="1">
        <v>6.2350000000000003</v>
      </c>
      <c r="O81" s="1">
        <v>2.7</v>
      </c>
      <c r="P81" s="1">
        <v>24265</v>
      </c>
      <c r="Q81" s="1">
        <v>2.1539999999999999</v>
      </c>
      <c r="R81" s="1">
        <v>6.1</v>
      </c>
      <c r="S81" s="1">
        <v>27588</v>
      </c>
      <c r="T81" s="1">
        <v>527.51800000000003</v>
      </c>
      <c r="U81" s="1">
        <v>-11.282</v>
      </c>
    </row>
    <row r="82" spans="1:21">
      <c r="A82" s="1">
        <v>83</v>
      </c>
      <c r="B82" s="1" t="s">
        <v>35</v>
      </c>
      <c r="C82" s="1" t="s">
        <v>36</v>
      </c>
      <c r="D82" s="1" t="s">
        <v>30</v>
      </c>
      <c r="E82" s="1" t="s">
        <v>23</v>
      </c>
      <c r="F82" s="1" t="s">
        <v>37</v>
      </c>
      <c r="G82" s="1">
        <v>4</v>
      </c>
      <c r="H82" s="1">
        <v>251</v>
      </c>
      <c r="I82" s="1">
        <v>4.91</v>
      </c>
      <c r="J82" s="1">
        <v>28.1475063</v>
      </c>
      <c r="K82" s="1">
        <v>21585</v>
      </c>
      <c r="L82" s="1">
        <v>1.9</v>
      </c>
      <c r="M82" s="1">
        <v>600.27200000000005</v>
      </c>
      <c r="N82" s="1">
        <v>7.2110000000000003</v>
      </c>
      <c r="O82" s="1">
        <v>2.9</v>
      </c>
      <c r="P82" s="1">
        <v>26273</v>
      </c>
      <c r="Q82" s="1">
        <v>2.4910000000000001</v>
      </c>
      <c r="R82" s="1">
        <v>6.5</v>
      </c>
      <c r="S82" s="1">
        <v>29882</v>
      </c>
      <c r="T82" s="1">
        <v>609.97400000000005</v>
      </c>
      <c r="U82" s="1">
        <v>-11.131</v>
      </c>
    </row>
    <row r="83" spans="1:21">
      <c r="A83" s="1">
        <v>84</v>
      </c>
      <c r="B83" s="1" t="s">
        <v>32</v>
      </c>
      <c r="C83" s="1" t="s">
        <v>33</v>
      </c>
      <c r="D83" s="1" t="s">
        <v>30</v>
      </c>
      <c r="E83" s="1" t="s">
        <v>23</v>
      </c>
      <c r="F83" s="1" t="s">
        <v>34</v>
      </c>
      <c r="G83" s="1">
        <v>4</v>
      </c>
      <c r="H83" s="1">
        <v>253.7</v>
      </c>
      <c r="I83" s="1">
        <v>5.0060000000000002</v>
      </c>
      <c r="J83" s="1">
        <v>21.9751273</v>
      </c>
      <c r="K83" s="1">
        <v>18453</v>
      </c>
      <c r="L83" s="1">
        <v>2</v>
      </c>
      <c r="M83" s="1">
        <v>477.88</v>
      </c>
      <c r="N83" s="1">
        <v>5.7519999999999998</v>
      </c>
      <c r="O83" s="1">
        <v>3.1</v>
      </c>
      <c r="P83" s="1">
        <v>22496</v>
      </c>
      <c r="Q83" s="1">
        <v>1.982</v>
      </c>
      <c r="R83" s="1">
        <v>6.5</v>
      </c>
      <c r="S83" s="1">
        <v>25529</v>
      </c>
      <c r="T83" s="1">
        <v>485.61399999999998</v>
      </c>
      <c r="U83" s="1">
        <v>-9.0220000000000002</v>
      </c>
    </row>
    <row r="84" spans="1:21">
      <c r="A84" s="1">
        <v>85</v>
      </c>
      <c r="B84" s="1" t="s">
        <v>28</v>
      </c>
      <c r="C84" s="1" t="s">
        <v>29</v>
      </c>
      <c r="D84" s="1" t="s">
        <v>30</v>
      </c>
      <c r="E84" s="1" t="s">
        <v>23</v>
      </c>
      <c r="F84" s="1" t="s">
        <v>31</v>
      </c>
      <c r="G84" s="1">
        <v>4</v>
      </c>
      <c r="H84" s="1">
        <v>253.5</v>
      </c>
      <c r="I84" s="1">
        <v>4.9210000000000003</v>
      </c>
      <c r="J84" s="1">
        <v>23.244324800000001</v>
      </c>
      <c r="K84" s="1">
        <v>19159</v>
      </c>
      <c r="L84" s="1">
        <v>2</v>
      </c>
      <c r="M84" s="1">
        <v>496.887</v>
      </c>
      <c r="N84" s="1">
        <v>5.9740000000000002</v>
      </c>
      <c r="O84" s="1">
        <v>3</v>
      </c>
      <c r="P84" s="1">
        <v>23328</v>
      </c>
      <c r="Q84" s="1">
        <v>2.0609999999999999</v>
      </c>
      <c r="R84" s="1">
        <v>6.5</v>
      </c>
      <c r="S84" s="1">
        <v>26507</v>
      </c>
      <c r="T84" s="1">
        <v>504.92200000000003</v>
      </c>
      <c r="U84" s="1">
        <v>-10.177</v>
      </c>
    </row>
    <row r="85" spans="1:21">
      <c r="A85" s="1">
        <v>86</v>
      </c>
      <c r="B85" s="1" t="s">
        <v>25</v>
      </c>
      <c r="C85" s="1" t="s">
        <v>26</v>
      </c>
      <c r="D85" s="1" t="s">
        <v>22</v>
      </c>
      <c r="E85" s="1" t="s">
        <v>23</v>
      </c>
      <c r="F85" s="1" t="s">
        <v>27</v>
      </c>
      <c r="G85" s="1">
        <v>4</v>
      </c>
      <c r="H85" s="1">
        <v>269.2</v>
      </c>
      <c r="I85" s="1">
        <v>0.35</v>
      </c>
      <c r="J85" s="1">
        <v>69.596608900000007</v>
      </c>
      <c r="K85" s="1">
        <v>4998</v>
      </c>
      <c r="L85" s="1">
        <v>2</v>
      </c>
      <c r="M85" s="1">
        <v>106.173</v>
      </c>
      <c r="N85" s="1">
        <v>1.2529999999999999</v>
      </c>
      <c r="O85" s="1">
        <v>3</v>
      </c>
      <c r="P85" s="1">
        <v>5930</v>
      </c>
      <c r="Q85" s="1">
        <v>0.441</v>
      </c>
      <c r="R85" s="1">
        <v>6.1</v>
      </c>
      <c r="S85" s="1">
        <v>6907</v>
      </c>
      <c r="T85" s="1">
        <v>107.867</v>
      </c>
      <c r="U85" s="1">
        <v>-29.81</v>
      </c>
    </row>
    <row r="86" spans="1:21">
      <c r="A86" s="1">
        <v>87</v>
      </c>
      <c r="B86" s="1" t="s">
        <v>20</v>
      </c>
      <c r="C86" s="1" t="s">
        <v>21</v>
      </c>
      <c r="D86" s="1" t="s">
        <v>22</v>
      </c>
      <c r="E86" s="1" t="s">
        <v>23</v>
      </c>
      <c r="F86" s="1" t="s">
        <v>24</v>
      </c>
      <c r="G86" s="1">
        <v>4</v>
      </c>
      <c r="H86" s="1">
        <v>274.39999999999998</v>
      </c>
      <c r="I86" s="1">
        <v>0.38300000000000001</v>
      </c>
      <c r="J86" s="1">
        <v>18.4631589</v>
      </c>
      <c r="K86" s="1">
        <v>1543</v>
      </c>
      <c r="L86" s="1">
        <v>1.6</v>
      </c>
      <c r="M86" s="1">
        <v>31.128</v>
      </c>
      <c r="N86" s="1">
        <v>0.36499999999999999</v>
      </c>
      <c r="O86" s="1">
        <v>2.5</v>
      </c>
      <c r="P86" s="1">
        <v>1810</v>
      </c>
      <c r="Q86" s="1">
        <v>0.13</v>
      </c>
      <c r="R86" s="1">
        <v>5.7</v>
      </c>
      <c r="S86" s="1">
        <v>2132</v>
      </c>
      <c r="T86" s="1">
        <v>31.623000000000001</v>
      </c>
      <c r="U86" s="1">
        <v>-37.313000000000002</v>
      </c>
    </row>
    <row r="87" spans="1:21">
      <c r="T87" s="1"/>
    </row>
    <row r="88" spans="1:21">
      <c r="T88" s="1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7"/>
  <sheetViews>
    <sheetView workbookViewId="0">
      <selection activeCell="S1" sqref="S1:T1"/>
    </sheetView>
  </sheetViews>
  <sheetFormatPr defaultRowHeight="12.75"/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273</v>
      </c>
      <c r="L1" s="1" t="s">
        <v>274</v>
      </c>
      <c r="M1" s="1" t="s">
        <v>275</v>
      </c>
      <c r="N1" s="1" t="s">
        <v>276</v>
      </c>
      <c r="O1" s="1" t="s">
        <v>277</v>
      </c>
      <c r="P1" s="1" t="s">
        <v>278</v>
      </c>
      <c r="Q1" s="60" t="s">
        <v>345</v>
      </c>
      <c r="R1" s="1" t="s">
        <v>279</v>
      </c>
      <c r="S1" s="1"/>
    </row>
    <row r="2" spans="1:19">
      <c r="A2" s="1">
        <v>4</v>
      </c>
      <c r="B2" s="1" t="s">
        <v>268</v>
      </c>
      <c r="C2" s="1" t="s">
        <v>26</v>
      </c>
      <c r="D2" s="1" t="s">
        <v>266</v>
      </c>
      <c r="E2" s="1" t="s">
        <v>60</v>
      </c>
      <c r="F2" s="1" t="s">
        <v>269</v>
      </c>
      <c r="G2" s="1">
        <v>3</v>
      </c>
      <c r="H2" s="1">
        <v>145.9</v>
      </c>
      <c r="I2" s="1">
        <v>0.38700000000000001</v>
      </c>
      <c r="J2" s="1">
        <v>10.36</v>
      </c>
      <c r="K2" s="1">
        <v>2444</v>
      </c>
      <c r="L2" s="1" t="s">
        <v>312</v>
      </c>
      <c r="M2" s="1">
        <v>26.757000000000001</v>
      </c>
      <c r="N2" s="1">
        <v>1823</v>
      </c>
      <c r="O2" s="1">
        <v>38</v>
      </c>
      <c r="P2" s="1">
        <v>0.2</v>
      </c>
      <c r="Q2" s="1">
        <v>26.957000000000001</v>
      </c>
      <c r="R2" s="1">
        <v>0.95799999999999996</v>
      </c>
    </row>
    <row r="3" spans="1:19">
      <c r="A3" s="1">
        <v>5</v>
      </c>
      <c r="B3" s="1" t="s">
        <v>265</v>
      </c>
      <c r="C3" s="1" t="s">
        <v>21</v>
      </c>
      <c r="D3" s="1" t="s">
        <v>266</v>
      </c>
      <c r="E3" s="1" t="s">
        <v>60</v>
      </c>
      <c r="F3" s="1" t="s">
        <v>267</v>
      </c>
      <c r="G3" s="1">
        <v>3</v>
      </c>
      <c r="H3" s="1">
        <v>145.5</v>
      </c>
      <c r="I3" s="1">
        <v>0.371</v>
      </c>
      <c r="J3" s="1">
        <v>48.174835100000003</v>
      </c>
      <c r="K3" s="1">
        <v>10747</v>
      </c>
      <c r="L3" s="1" t="s">
        <v>306</v>
      </c>
      <c r="M3" s="1">
        <v>118.526</v>
      </c>
      <c r="N3" s="1">
        <v>7996</v>
      </c>
      <c r="O3" s="1">
        <v>38.6</v>
      </c>
      <c r="P3" s="1">
        <v>0.88200000000000001</v>
      </c>
      <c r="Q3" s="1">
        <v>119.408</v>
      </c>
      <c r="R3" s="1">
        <v>-2.59</v>
      </c>
    </row>
    <row r="4" spans="1:19">
      <c r="A4" s="1">
        <v>6</v>
      </c>
      <c r="B4" s="1" t="s">
        <v>262</v>
      </c>
      <c r="C4" s="1" t="s">
        <v>263</v>
      </c>
      <c r="D4" s="1" t="s">
        <v>30</v>
      </c>
      <c r="E4" s="1" t="s">
        <v>60</v>
      </c>
      <c r="F4" s="1" t="s">
        <v>264</v>
      </c>
      <c r="G4" s="1">
        <v>3</v>
      </c>
      <c r="H4" s="1">
        <v>146.69999999999999</v>
      </c>
      <c r="I4" s="1">
        <v>5.09</v>
      </c>
      <c r="J4" s="1">
        <v>1.1199664</v>
      </c>
      <c r="K4" s="1">
        <v>3460</v>
      </c>
      <c r="L4" s="1" t="s">
        <v>308</v>
      </c>
      <c r="M4" s="1">
        <v>37.801000000000002</v>
      </c>
      <c r="N4" s="1">
        <v>2596</v>
      </c>
      <c r="O4" s="1">
        <v>38.5</v>
      </c>
      <c r="P4" s="1">
        <v>0.28399999999999997</v>
      </c>
      <c r="Q4" s="1">
        <v>38.085000000000001</v>
      </c>
      <c r="R4" s="1">
        <v>9.09</v>
      </c>
    </row>
    <row r="5" spans="1:19">
      <c r="A5" s="1">
        <v>7</v>
      </c>
      <c r="B5" s="1" t="s">
        <v>259</v>
      </c>
      <c r="C5" s="1" t="s">
        <v>260</v>
      </c>
      <c r="D5" s="1" t="s">
        <v>30</v>
      </c>
      <c r="E5" s="1" t="s">
        <v>60</v>
      </c>
      <c r="F5" s="1" t="s">
        <v>261</v>
      </c>
      <c r="G5" s="1">
        <v>3</v>
      </c>
      <c r="H5" s="1">
        <v>147.30000000000001</v>
      </c>
      <c r="I5" s="1">
        <v>4.9379999999999997</v>
      </c>
      <c r="J5" s="1">
        <v>1.1972224</v>
      </c>
      <c r="K5" s="1">
        <v>3490</v>
      </c>
      <c r="L5" s="1" t="s">
        <v>284</v>
      </c>
      <c r="M5" s="1">
        <v>39.203000000000003</v>
      </c>
      <c r="N5" s="1">
        <v>2606</v>
      </c>
      <c r="O5" s="1">
        <v>39.9</v>
      </c>
      <c r="P5" s="1">
        <v>0.29399999999999998</v>
      </c>
      <c r="Q5" s="1">
        <v>39.497</v>
      </c>
      <c r="R5" s="1">
        <v>4.3479999999999999</v>
      </c>
    </row>
    <row r="6" spans="1:19">
      <c r="A6" s="1">
        <v>8</v>
      </c>
      <c r="B6" s="1" t="s">
        <v>256</v>
      </c>
      <c r="C6" s="1" t="s">
        <v>257</v>
      </c>
      <c r="D6" s="1" t="s">
        <v>30</v>
      </c>
      <c r="E6" s="1" t="s">
        <v>60</v>
      </c>
      <c r="F6" s="1" t="s">
        <v>258</v>
      </c>
      <c r="G6" s="1">
        <v>3</v>
      </c>
      <c r="H6" s="1">
        <v>147.30000000000001</v>
      </c>
      <c r="I6" s="1">
        <v>4.7610000000000001</v>
      </c>
      <c r="J6" s="1">
        <v>1.1044042999999999</v>
      </c>
      <c r="K6" s="1">
        <v>3229</v>
      </c>
      <c r="L6" s="1" t="s">
        <v>303</v>
      </c>
      <c r="M6" s="1">
        <v>34.866999999999997</v>
      </c>
      <c r="N6" s="1">
        <v>2415</v>
      </c>
      <c r="O6" s="1">
        <v>40.4</v>
      </c>
      <c r="P6" s="1">
        <v>0.26100000000000001</v>
      </c>
      <c r="Q6" s="1">
        <v>35.128</v>
      </c>
      <c r="R6" s="1">
        <v>4.9820000000000002</v>
      </c>
    </row>
    <row r="7" spans="1:19">
      <c r="A7" s="1">
        <v>9</v>
      </c>
      <c r="B7" s="1" t="s">
        <v>253</v>
      </c>
      <c r="C7" s="1" t="s">
        <v>254</v>
      </c>
      <c r="D7" s="1" t="s">
        <v>30</v>
      </c>
      <c r="E7" s="1" t="s">
        <v>60</v>
      </c>
      <c r="F7" s="1" t="s">
        <v>255</v>
      </c>
      <c r="G7" s="1">
        <v>3</v>
      </c>
      <c r="H7" s="1">
        <v>147.30000000000001</v>
      </c>
      <c r="I7" s="1">
        <v>5.077</v>
      </c>
      <c r="J7" s="1">
        <v>0.94571139999999998</v>
      </c>
      <c r="K7" s="1">
        <v>2824</v>
      </c>
      <c r="L7" s="1" t="s">
        <v>300</v>
      </c>
      <c r="M7" s="1">
        <v>31.838999999999999</v>
      </c>
      <c r="N7" s="1">
        <v>2113</v>
      </c>
      <c r="O7" s="1">
        <v>40.799999999999997</v>
      </c>
      <c r="P7" s="1">
        <v>0.23899999999999999</v>
      </c>
      <c r="Q7" s="1">
        <v>32.077999999999996</v>
      </c>
      <c r="R7" s="1">
        <v>5.81</v>
      </c>
    </row>
    <row r="8" spans="1:19">
      <c r="A8" s="1">
        <v>10</v>
      </c>
      <c r="B8" s="1" t="s">
        <v>250</v>
      </c>
      <c r="C8" s="1" t="s">
        <v>251</v>
      </c>
      <c r="D8" s="1" t="s">
        <v>30</v>
      </c>
      <c r="E8" s="1" t="s">
        <v>60</v>
      </c>
      <c r="F8" s="1" t="s">
        <v>252</v>
      </c>
      <c r="G8" s="1">
        <v>3</v>
      </c>
      <c r="H8" s="1">
        <v>146.9</v>
      </c>
      <c r="I8" s="1">
        <v>5.0380000000000003</v>
      </c>
      <c r="J8" s="1">
        <v>1.0414722999999999</v>
      </c>
      <c r="K8" s="1">
        <v>3162</v>
      </c>
      <c r="L8" s="1" t="s">
        <v>311</v>
      </c>
      <c r="M8" s="1">
        <v>34.793999999999997</v>
      </c>
      <c r="N8" s="1">
        <v>2364</v>
      </c>
      <c r="O8" s="1">
        <v>42.1</v>
      </c>
      <c r="P8" s="1">
        <v>0.26100000000000001</v>
      </c>
      <c r="Q8" s="1">
        <v>35.055</v>
      </c>
      <c r="R8" s="1">
        <v>5.2460000000000004</v>
      </c>
    </row>
    <row r="9" spans="1:19">
      <c r="A9" s="1">
        <v>11</v>
      </c>
      <c r="B9" s="1" t="s">
        <v>247</v>
      </c>
      <c r="C9" s="1" t="s">
        <v>248</v>
      </c>
      <c r="D9" s="1" t="s">
        <v>30</v>
      </c>
      <c r="E9" s="1" t="s">
        <v>60</v>
      </c>
      <c r="F9" s="1" t="s">
        <v>249</v>
      </c>
      <c r="G9" s="1">
        <v>3</v>
      </c>
      <c r="H9" s="1">
        <v>146.69999999999999</v>
      </c>
      <c r="I9" s="1">
        <v>4.99</v>
      </c>
      <c r="J9" s="1">
        <v>1.5692155999999999</v>
      </c>
      <c r="K9" s="1">
        <v>4674</v>
      </c>
      <c r="L9" s="1" t="s">
        <v>300</v>
      </c>
      <c r="M9" s="1">
        <v>51.923999999999999</v>
      </c>
      <c r="N9" s="1">
        <v>3508</v>
      </c>
      <c r="O9" s="1">
        <v>41</v>
      </c>
      <c r="P9" s="1">
        <v>0.39</v>
      </c>
      <c r="Q9" s="1">
        <v>52.314</v>
      </c>
      <c r="R9" s="1">
        <v>8.2780000000000005</v>
      </c>
    </row>
    <row r="10" spans="1:19">
      <c r="A10" s="1">
        <v>12</v>
      </c>
      <c r="B10" s="1" t="s">
        <v>244</v>
      </c>
      <c r="C10" s="1" t="s">
        <v>245</v>
      </c>
      <c r="D10" s="1" t="s">
        <v>30</v>
      </c>
      <c r="E10" s="1" t="s">
        <v>60</v>
      </c>
      <c r="F10" s="1" t="s">
        <v>246</v>
      </c>
      <c r="G10" s="1">
        <v>3</v>
      </c>
      <c r="H10" s="1">
        <v>145.9</v>
      </c>
      <c r="I10" s="1">
        <v>5.101</v>
      </c>
      <c r="J10" s="1">
        <v>0.95590580000000003</v>
      </c>
      <c r="K10" s="1">
        <v>2835</v>
      </c>
      <c r="L10" s="1" t="s">
        <v>310</v>
      </c>
      <c r="M10" s="1">
        <v>32.334000000000003</v>
      </c>
      <c r="N10" s="1">
        <v>2122</v>
      </c>
      <c r="O10" s="1">
        <v>43</v>
      </c>
      <c r="P10" s="1">
        <v>0.24299999999999999</v>
      </c>
      <c r="Q10" s="1">
        <v>32.577000000000005</v>
      </c>
      <c r="R10" s="1">
        <v>7.008</v>
      </c>
    </row>
    <row r="11" spans="1:19">
      <c r="A11" s="1">
        <v>13</v>
      </c>
      <c r="B11" s="1" t="s">
        <v>241</v>
      </c>
      <c r="C11" s="1" t="s">
        <v>242</v>
      </c>
      <c r="D11" s="1" t="s">
        <v>30</v>
      </c>
      <c r="E11" s="1" t="s">
        <v>60</v>
      </c>
      <c r="F11" s="1" t="s">
        <v>243</v>
      </c>
      <c r="G11" s="1">
        <v>3</v>
      </c>
      <c r="H11" s="1">
        <v>145.5</v>
      </c>
      <c r="I11" s="1">
        <v>4.9980000000000002</v>
      </c>
      <c r="J11" s="1">
        <v>0.96050460000000004</v>
      </c>
      <c r="K11" s="1">
        <v>2782</v>
      </c>
      <c r="L11" s="1" t="s">
        <v>292</v>
      </c>
      <c r="M11" s="1">
        <v>31.832999999999998</v>
      </c>
      <c r="N11" s="1">
        <v>2086</v>
      </c>
      <c r="O11" s="1">
        <v>41.8</v>
      </c>
      <c r="P11" s="1">
        <v>0.23899999999999999</v>
      </c>
      <c r="Q11" s="1">
        <v>32.071999999999996</v>
      </c>
      <c r="R11" s="1">
        <v>8.6760000000000002</v>
      </c>
    </row>
    <row r="12" spans="1:19">
      <c r="A12" s="1">
        <v>14</v>
      </c>
      <c r="B12" s="1" t="s">
        <v>238</v>
      </c>
      <c r="C12" s="1" t="s">
        <v>239</v>
      </c>
      <c r="D12" s="1" t="s">
        <v>30</v>
      </c>
      <c r="E12" s="1" t="s">
        <v>60</v>
      </c>
      <c r="F12" s="1" t="s">
        <v>240</v>
      </c>
      <c r="G12" s="1">
        <v>3</v>
      </c>
      <c r="H12" s="1">
        <v>146.69999999999999</v>
      </c>
      <c r="I12" s="1">
        <v>4.9370000000000003</v>
      </c>
      <c r="J12" s="1">
        <v>1.0709264000000001</v>
      </c>
      <c r="K12" s="1">
        <v>3010</v>
      </c>
      <c r="L12" s="1" t="s">
        <v>305</v>
      </c>
      <c r="M12" s="1">
        <v>35.06</v>
      </c>
      <c r="N12" s="1">
        <v>2254</v>
      </c>
      <c r="O12" s="1">
        <v>40.799999999999997</v>
      </c>
      <c r="P12" s="1">
        <v>0.26300000000000001</v>
      </c>
      <c r="Q12" s="1">
        <v>35.323</v>
      </c>
      <c r="R12" s="1">
        <v>7.4409999999999998</v>
      </c>
    </row>
    <row r="13" spans="1:19">
      <c r="A13" s="1">
        <v>15</v>
      </c>
      <c r="B13" s="1" t="s">
        <v>235</v>
      </c>
      <c r="C13" s="1" t="s">
        <v>236</v>
      </c>
      <c r="D13" s="1" t="s">
        <v>30</v>
      </c>
      <c r="E13" s="1" t="s">
        <v>60</v>
      </c>
      <c r="F13" s="1" t="s">
        <v>237</v>
      </c>
      <c r="G13" s="1">
        <v>3</v>
      </c>
      <c r="H13" s="1">
        <v>146.9</v>
      </c>
      <c r="I13" s="1">
        <v>4.8739999999999997</v>
      </c>
      <c r="J13" s="1">
        <v>0.86645490000000003</v>
      </c>
      <c r="K13" s="1">
        <v>2521</v>
      </c>
      <c r="L13" s="1" t="s">
        <v>307</v>
      </c>
      <c r="M13" s="1">
        <v>28.004000000000001</v>
      </c>
      <c r="N13" s="1">
        <v>1882</v>
      </c>
      <c r="O13" s="1">
        <v>42.6</v>
      </c>
      <c r="P13" s="1">
        <v>0.21</v>
      </c>
      <c r="Q13" s="1">
        <v>28.214000000000002</v>
      </c>
      <c r="R13" s="1">
        <v>4.5110000000000001</v>
      </c>
    </row>
    <row r="14" spans="1:19">
      <c r="A14" s="1">
        <v>16</v>
      </c>
      <c r="B14" s="1" t="s">
        <v>233</v>
      </c>
      <c r="C14" s="1" t="s">
        <v>26</v>
      </c>
      <c r="D14" s="1" t="s">
        <v>231</v>
      </c>
      <c r="E14" s="1" t="s">
        <v>60</v>
      </c>
      <c r="F14" s="1" t="s">
        <v>234</v>
      </c>
      <c r="G14" s="1">
        <v>3</v>
      </c>
      <c r="H14" s="1">
        <v>145.9</v>
      </c>
      <c r="I14" s="1">
        <v>0.34799999999999998</v>
      </c>
      <c r="J14" s="1">
        <v>10.6858117</v>
      </c>
      <c r="K14" s="1">
        <v>2219</v>
      </c>
      <c r="L14" s="1" t="s">
        <v>295</v>
      </c>
      <c r="M14" s="1">
        <v>24.66</v>
      </c>
      <c r="N14" s="1">
        <v>1656</v>
      </c>
      <c r="O14" s="1">
        <v>41.6</v>
      </c>
      <c r="P14" s="1">
        <v>0.184</v>
      </c>
      <c r="Q14" s="1">
        <v>24.844000000000001</v>
      </c>
      <c r="R14" s="1">
        <v>0.80600000000000005</v>
      </c>
    </row>
    <row r="15" spans="1:19">
      <c r="A15" s="1">
        <v>17</v>
      </c>
      <c r="B15" s="1" t="s">
        <v>230</v>
      </c>
      <c r="C15" s="1" t="s">
        <v>21</v>
      </c>
      <c r="D15" s="1" t="s">
        <v>231</v>
      </c>
      <c r="E15" s="1" t="s">
        <v>60</v>
      </c>
      <c r="F15" s="1" t="s">
        <v>232</v>
      </c>
      <c r="G15" s="1">
        <v>3</v>
      </c>
      <c r="H15" s="1">
        <v>145.9</v>
      </c>
      <c r="I15" s="1">
        <v>0.36299999999999999</v>
      </c>
      <c r="J15" s="1">
        <v>48.658707900000003</v>
      </c>
      <c r="K15" s="1">
        <v>10535</v>
      </c>
      <c r="L15" s="1" t="s">
        <v>305</v>
      </c>
      <c r="M15" s="1">
        <v>117.13500000000001</v>
      </c>
      <c r="N15" s="1">
        <v>7839</v>
      </c>
      <c r="O15" s="1">
        <v>40.5</v>
      </c>
      <c r="P15" s="1">
        <v>0.871</v>
      </c>
      <c r="Q15" s="1">
        <v>118.006</v>
      </c>
      <c r="R15" s="1">
        <v>-2.742</v>
      </c>
    </row>
    <row r="16" spans="1:19">
      <c r="A16" s="1">
        <v>18</v>
      </c>
      <c r="B16" s="1" t="s">
        <v>227</v>
      </c>
      <c r="C16" s="1" t="s">
        <v>228</v>
      </c>
      <c r="D16" s="1" t="s">
        <v>30</v>
      </c>
      <c r="E16" s="1" t="s">
        <v>60</v>
      </c>
      <c r="F16" s="1" t="s">
        <v>229</v>
      </c>
      <c r="G16" s="1">
        <v>3</v>
      </c>
      <c r="H16" s="1">
        <v>146.9</v>
      </c>
      <c r="I16" s="1">
        <v>5.0510000000000002</v>
      </c>
      <c r="J16" s="1">
        <v>0.74930129999999995</v>
      </c>
      <c r="K16" s="1">
        <v>2325</v>
      </c>
      <c r="L16" s="1" t="s">
        <v>309</v>
      </c>
      <c r="M16" s="1">
        <v>25.097999999999999</v>
      </c>
      <c r="N16" s="1">
        <v>1735</v>
      </c>
      <c r="O16" s="1">
        <v>39.9</v>
      </c>
      <c r="P16" s="1">
        <v>0.188</v>
      </c>
      <c r="Q16" s="1">
        <v>25.285999999999998</v>
      </c>
      <c r="R16" s="1">
        <v>3.94</v>
      </c>
    </row>
    <row r="17" spans="1:18">
      <c r="A17" s="1">
        <v>19</v>
      </c>
      <c r="B17" s="1" t="s">
        <v>224</v>
      </c>
      <c r="C17" s="1" t="s">
        <v>225</v>
      </c>
      <c r="D17" s="1" t="s">
        <v>30</v>
      </c>
      <c r="E17" s="1" t="s">
        <v>60</v>
      </c>
      <c r="F17" s="1" t="s">
        <v>226</v>
      </c>
      <c r="G17" s="1">
        <v>3</v>
      </c>
      <c r="H17" s="1">
        <v>146.1</v>
      </c>
      <c r="I17" s="1">
        <v>4.92</v>
      </c>
      <c r="J17" s="1">
        <v>1.2755882000000001</v>
      </c>
      <c r="K17" s="1">
        <v>3804</v>
      </c>
      <c r="L17" s="1" t="s">
        <v>305</v>
      </c>
      <c r="M17" s="1">
        <v>41.616</v>
      </c>
      <c r="N17" s="1">
        <v>2849</v>
      </c>
      <c r="O17" s="1">
        <v>40.6</v>
      </c>
      <c r="P17" s="1">
        <v>0.313</v>
      </c>
      <c r="Q17" s="1">
        <v>41.929000000000002</v>
      </c>
      <c r="R17" s="1">
        <v>7.0750000000000002</v>
      </c>
    </row>
    <row r="18" spans="1:18">
      <c r="A18" s="1">
        <v>20</v>
      </c>
      <c r="B18" s="1" t="s">
        <v>221</v>
      </c>
      <c r="C18" s="1" t="s">
        <v>222</v>
      </c>
      <c r="D18" s="1" t="s">
        <v>30</v>
      </c>
      <c r="E18" s="1" t="s">
        <v>60</v>
      </c>
      <c r="F18" s="1" t="s">
        <v>223</v>
      </c>
      <c r="G18" s="1">
        <v>3</v>
      </c>
      <c r="H18" s="1">
        <v>146.69999999999999</v>
      </c>
      <c r="I18" s="1">
        <v>4.843</v>
      </c>
      <c r="J18" s="1">
        <v>0.78562759999999998</v>
      </c>
      <c r="K18" s="1">
        <v>2214</v>
      </c>
      <c r="L18" s="1" t="s">
        <v>295</v>
      </c>
      <c r="M18" s="1">
        <v>25.23</v>
      </c>
      <c r="N18" s="1">
        <v>1659</v>
      </c>
      <c r="O18" s="1">
        <v>41.5</v>
      </c>
      <c r="P18" s="1">
        <v>0.19</v>
      </c>
      <c r="Q18" s="1">
        <v>25.42</v>
      </c>
      <c r="R18" s="1">
        <v>7.6589999999999998</v>
      </c>
    </row>
    <row r="19" spans="1:18">
      <c r="A19" s="1">
        <v>21</v>
      </c>
      <c r="B19" s="1" t="s">
        <v>218</v>
      </c>
      <c r="C19" s="1" t="s">
        <v>219</v>
      </c>
      <c r="D19" s="1" t="s">
        <v>30</v>
      </c>
      <c r="E19" s="1" t="s">
        <v>60</v>
      </c>
      <c r="F19" s="1" t="s">
        <v>220</v>
      </c>
      <c r="G19" s="1">
        <v>3</v>
      </c>
      <c r="H19" s="1">
        <v>146.5</v>
      </c>
      <c r="I19" s="1">
        <v>4.9059999999999997</v>
      </c>
      <c r="J19" s="1">
        <v>1.1514929</v>
      </c>
      <c r="K19" s="1">
        <v>3403</v>
      </c>
      <c r="L19" s="1" t="s">
        <v>300</v>
      </c>
      <c r="M19" s="1">
        <v>37.460999999999999</v>
      </c>
      <c r="N19" s="1">
        <v>2547</v>
      </c>
      <c r="O19" s="1">
        <v>41.2</v>
      </c>
      <c r="P19" s="1">
        <v>0.28100000000000003</v>
      </c>
      <c r="Q19" s="1">
        <v>37.741999999999997</v>
      </c>
      <c r="R19" s="1">
        <v>6.2720000000000002</v>
      </c>
    </row>
    <row r="20" spans="1:18">
      <c r="A20" s="1">
        <v>22</v>
      </c>
      <c r="B20" s="1" t="s">
        <v>215</v>
      </c>
      <c r="C20" s="1" t="s">
        <v>216</v>
      </c>
      <c r="D20" s="1" t="s">
        <v>30</v>
      </c>
      <c r="E20" s="1" t="s">
        <v>60</v>
      </c>
      <c r="F20" s="1" t="s">
        <v>217</v>
      </c>
      <c r="G20" s="1">
        <v>3</v>
      </c>
      <c r="H20" s="1">
        <v>146.9</v>
      </c>
      <c r="I20" s="1">
        <v>5.1059999999999999</v>
      </c>
      <c r="J20" s="1">
        <v>0.8769266</v>
      </c>
      <c r="K20" s="1">
        <v>2524</v>
      </c>
      <c r="L20" s="1" t="s">
        <v>301</v>
      </c>
      <c r="M20" s="1">
        <v>29.692</v>
      </c>
      <c r="N20" s="1">
        <v>1886</v>
      </c>
      <c r="O20" s="1">
        <v>42.2</v>
      </c>
      <c r="P20" s="1">
        <v>0.223</v>
      </c>
      <c r="Q20" s="1">
        <v>29.914999999999999</v>
      </c>
      <c r="R20" s="1">
        <v>5.5880000000000001</v>
      </c>
    </row>
    <row r="21" spans="1:18">
      <c r="A21" s="1">
        <v>23</v>
      </c>
      <c r="B21" s="1" t="s">
        <v>212</v>
      </c>
      <c r="C21" s="1" t="s">
        <v>213</v>
      </c>
      <c r="D21" s="1" t="s">
        <v>30</v>
      </c>
      <c r="E21" s="1" t="s">
        <v>60</v>
      </c>
      <c r="F21" s="1" t="s">
        <v>214</v>
      </c>
      <c r="G21" s="1">
        <v>3</v>
      </c>
      <c r="H21" s="1">
        <v>145.9</v>
      </c>
      <c r="I21" s="1">
        <v>5.0339999999999998</v>
      </c>
      <c r="J21" s="1">
        <v>1.2909204000000001</v>
      </c>
      <c r="K21" s="1">
        <v>3938</v>
      </c>
      <c r="L21" s="1" t="s">
        <v>300</v>
      </c>
      <c r="M21" s="1">
        <v>43.091999999999999</v>
      </c>
      <c r="N21" s="1">
        <v>2956</v>
      </c>
      <c r="O21" s="1">
        <v>41.6</v>
      </c>
      <c r="P21" s="1">
        <v>0.32400000000000001</v>
      </c>
      <c r="Q21" s="1">
        <v>43.415999999999997</v>
      </c>
      <c r="R21" s="1">
        <v>9.1989999999999998</v>
      </c>
    </row>
    <row r="22" spans="1:18">
      <c r="A22" s="1">
        <v>24</v>
      </c>
      <c r="B22" s="1" t="s">
        <v>209</v>
      </c>
      <c r="C22" s="1" t="s">
        <v>210</v>
      </c>
      <c r="D22" s="1" t="s">
        <v>30</v>
      </c>
      <c r="E22" s="1" t="s">
        <v>60</v>
      </c>
      <c r="F22" s="1" t="s">
        <v>211</v>
      </c>
      <c r="G22" s="1">
        <v>3</v>
      </c>
      <c r="H22" s="1">
        <v>146.5</v>
      </c>
      <c r="I22" s="1">
        <v>5.1180000000000003</v>
      </c>
      <c r="J22" s="1">
        <v>1.1431944999999999</v>
      </c>
      <c r="K22" s="1">
        <v>3389</v>
      </c>
      <c r="L22" s="1" t="s">
        <v>300</v>
      </c>
      <c r="M22" s="1">
        <v>38.798999999999999</v>
      </c>
      <c r="N22" s="1">
        <v>2528</v>
      </c>
      <c r="O22" s="1">
        <v>43.3</v>
      </c>
      <c r="P22" s="1">
        <v>0.28999999999999998</v>
      </c>
      <c r="Q22" s="1">
        <v>39.088999999999999</v>
      </c>
      <c r="R22" s="1">
        <v>4.0179999999999998</v>
      </c>
    </row>
    <row r="23" spans="1:18">
      <c r="A23" s="1">
        <v>25</v>
      </c>
      <c r="B23" s="1" t="s">
        <v>206</v>
      </c>
      <c r="C23" s="1" t="s">
        <v>207</v>
      </c>
      <c r="D23" s="1" t="s">
        <v>30</v>
      </c>
      <c r="E23" s="1" t="s">
        <v>60</v>
      </c>
      <c r="F23" s="1" t="s">
        <v>208</v>
      </c>
      <c r="G23" s="1">
        <v>3</v>
      </c>
      <c r="H23" s="1">
        <v>146.5</v>
      </c>
      <c r="I23" s="1">
        <v>5.0140000000000002</v>
      </c>
      <c r="J23" s="1">
        <v>0.84005980000000002</v>
      </c>
      <c r="K23" s="1">
        <v>2591</v>
      </c>
      <c r="L23" s="1" t="s">
        <v>281</v>
      </c>
      <c r="M23" s="1">
        <v>27.931000000000001</v>
      </c>
      <c r="N23" s="1">
        <v>1933</v>
      </c>
      <c r="O23" s="1">
        <v>44.4</v>
      </c>
      <c r="P23" s="1">
        <v>0.20899999999999999</v>
      </c>
      <c r="Q23" s="1">
        <v>28.14</v>
      </c>
      <c r="R23" s="1">
        <v>4.6660000000000004</v>
      </c>
    </row>
    <row r="24" spans="1:18">
      <c r="A24" s="1">
        <v>26</v>
      </c>
      <c r="B24" s="1" t="s">
        <v>203</v>
      </c>
      <c r="C24" s="1" t="s">
        <v>204</v>
      </c>
      <c r="D24" s="1" t="s">
        <v>30</v>
      </c>
      <c r="E24" s="1" t="s">
        <v>60</v>
      </c>
      <c r="F24" s="1" t="s">
        <v>205</v>
      </c>
      <c r="G24" s="1">
        <v>3</v>
      </c>
      <c r="H24" s="1">
        <v>145.9</v>
      </c>
      <c r="I24" s="1">
        <v>4.992</v>
      </c>
      <c r="J24" s="1">
        <v>0.87939449999999997</v>
      </c>
      <c r="K24" s="1">
        <v>2771</v>
      </c>
      <c r="L24" s="1" t="s">
        <v>299</v>
      </c>
      <c r="M24" s="1">
        <v>29.111000000000001</v>
      </c>
      <c r="N24" s="1">
        <v>2067</v>
      </c>
      <c r="O24" s="1">
        <v>45</v>
      </c>
      <c r="P24" s="1">
        <v>0.218</v>
      </c>
      <c r="Q24" s="1">
        <v>29.329000000000001</v>
      </c>
      <c r="R24" s="1">
        <v>3.782</v>
      </c>
    </row>
    <row r="25" spans="1:18">
      <c r="A25" s="1">
        <v>27</v>
      </c>
      <c r="B25" s="1" t="s">
        <v>200</v>
      </c>
      <c r="C25" s="1" t="s">
        <v>201</v>
      </c>
      <c r="D25" s="1" t="s">
        <v>30</v>
      </c>
      <c r="E25" s="1" t="s">
        <v>60</v>
      </c>
      <c r="F25" s="1" t="s">
        <v>202</v>
      </c>
      <c r="G25" s="1">
        <v>3</v>
      </c>
      <c r="H25" s="1">
        <v>146.5</v>
      </c>
      <c r="I25" s="1">
        <v>5.0750000000000002</v>
      </c>
      <c r="J25" s="1">
        <v>1.3701464000000001</v>
      </c>
      <c r="K25" s="1">
        <v>4236</v>
      </c>
      <c r="L25" s="1" t="s">
        <v>282</v>
      </c>
      <c r="M25" s="1">
        <v>46.110999999999997</v>
      </c>
      <c r="N25" s="1">
        <v>3160</v>
      </c>
      <c r="O25" s="1">
        <v>45.1</v>
      </c>
      <c r="P25" s="1">
        <v>0.34499999999999997</v>
      </c>
      <c r="Q25" s="1">
        <v>46.455999999999996</v>
      </c>
      <c r="R25" s="1">
        <v>2.9470000000000001</v>
      </c>
    </row>
    <row r="26" spans="1:18">
      <c r="A26" s="1">
        <v>28</v>
      </c>
      <c r="B26" s="1" t="s">
        <v>198</v>
      </c>
      <c r="C26" s="1" t="s">
        <v>26</v>
      </c>
      <c r="D26" s="1" t="s">
        <v>196</v>
      </c>
      <c r="E26" s="1" t="s">
        <v>60</v>
      </c>
      <c r="F26" s="1" t="s">
        <v>199</v>
      </c>
      <c r="G26" s="1">
        <v>3</v>
      </c>
      <c r="H26" s="1">
        <v>145.69999999999999</v>
      </c>
      <c r="I26" s="1">
        <v>0.35599999999999998</v>
      </c>
      <c r="J26" s="1">
        <v>10.345846399999999</v>
      </c>
      <c r="K26" s="1">
        <v>2194</v>
      </c>
      <c r="L26" s="1" t="s">
        <v>281</v>
      </c>
      <c r="M26" s="1">
        <v>24.423999999999999</v>
      </c>
      <c r="N26" s="1">
        <v>1638</v>
      </c>
      <c r="O26" s="1">
        <v>45.8</v>
      </c>
      <c r="P26" s="1">
        <v>0.182</v>
      </c>
      <c r="Q26" s="1">
        <v>24.605999999999998</v>
      </c>
      <c r="R26" s="1">
        <v>1.0109999999999999</v>
      </c>
    </row>
    <row r="27" spans="1:18">
      <c r="A27" s="1">
        <v>29</v>
      </c>
      <c r="B27" s="1" t="s">
        <v>195</v>
      </c>
      <c r="C27" s="1" t="s">
        <v>21</v>
      </c>
      <c r="D27" s="1" t="s">
        <v>196</v>
      </c>
      <c r="E27" s="1" t="s">
        <v>60</v>
      </c>
      <c r="F27" s="1" t="s">
        <v>197</v>
      </c>
      <c r="G27" s="1">
        <v>3</v>
      </c>
      <c r="H27" s="1">
        <v>145.9</v>
      </c>
      <c r="I27" s="1">
        <v>0.317</v>
      </c>
      <c r="J27" s="1">
        <v>47.962773900000002</v>
      </c>
      <c r="K27" s="1">
        <v>9036</v>
      </c>
      <c r="L27" s="1" t="s">
        <v>280</v>
      </c>
      <c r="M27" s="1">
        <v>100.828</v>
      </c>
      <c r="N27" s="1">
        <v>6722</v>
      </c>
      <c r="O27" s="1">
        <v>44.8</v>
      </c>
      <c r="P27" s="1">
        <v>0.75</v>
      </c>
      <c r="Q27" s="1">
        <v>101.578</v>
      </c>
      <c r="R27" s="1">
        <v>-2.78</v>
      </c>
    </row>
    <row r="28" spans="1:18">
      <c r="A28" s="1">
        <v>30</v>
      </c>
      <c r="B28" s="1" t="s">
        <v>192</v>
      </c>
      <c r="C28" s="1" t="s">
        <v>193</v>
      </c>
      <c r="D28" s="1" t="s">
        <v>30</v>
      </c>
      <c r="E28" s="1" t="s">
        <v>60</v>
      </c>
      <c r="F28" s="1" t="s">
        <v>194</v>
      </c>
      <c r="G28" s="1">
        <v>3</v>
      </c>
      <c r="H28" s="1">
        <v>146.30000000000001</v>
      </c>
      <c r="I28" s="1">
        <v>4.92</v>
      </c>
      <c r="J28" s="1">
        <v>1.4216580999999999</v>
      </c>
      <c r="K28" s="1">
        <v>4280</v>
      </c>
      <c r="L28" s="1" t="s">
        <v>309</v>
      </c>
      <c r="M28" s="1">
        <v>46.383000000000003</v>
      </c>
      <c r="N28" s="1">
        <v>3192</v>
      </c>
      <c r="O28" s="1">
        <v>44</v>
      </c>
      <c r="P28" s="1">
        <v>0.34699999999999998</v>
      </c>
      <c r="Q28" s="1">
        <v>46.730000000000004</v>
      </c>
      <c r="R28" s="1">
        <v>2.83</v>
      </c>
    </row>
    <row r="29" spans="1:18">
      <c r="A29" s="1">
        <v>31</v>
      </c>
      <c r="B29" s="1" t="s">
        <v>189</v>
      </c>
      <c r="C29" s="1" t="s">
        <v>190</v>
      </c>
      <c r="D29" s="1" t="s">
        <v>30</v>
      </c>
      <c r="E29" s="1" t="s">
        <v>60</v>
      </c>
      <c r="F29" s="1" t="s">
        <v>191</v>
      </c>
      <c r="G29" s="1">
        <v>3</v>
      </c>
      <c r="H29" s="1">
        <v>146.9</v>
      </c>
      <c r="I29" s="1">
        <v>4.8949999999999996</v>
      </c>
      <c r="J29" s="1">
        <v>1.0298562</v>
      </c>
      <c r="K29" s="1">
        <v>3116</v>
      </c>
      <c r="L29" s="1" t="s">
        <v>282</v>
      </c>
      <c r="M29" s="1">
        <v>33.429000000000002</v>
      </c>
      <c r="N29" s="1">
        <v>2324</v>
      </c>
      <c r="O29" s="1">
        <v>44.7</v>
      </c>
      <c r="P29" s="1">
        <v>0.25</v>
      </c>
      <c r="Q29" s="1">
        <v>33.679000000000002</v>
      </c>
      <c r="R29" s="1">
        <v>3.5609999999999999</v>
      </c>
    </row>
    <row r="30" spans="1:18">
      <c r="A30" s="1">
        <v>32</v>
      </c>
      <c r="B30" s="1" t="s">
        <v>186</v>
      </c>
      <c r="C30" s="1" t="s">
        <v>187</v>
      </c>
      <c r="D30" s="1" t="s">
        <v>30</v>
      </c>
      <c r="E30" s="1" t="s">
        <v>60</v>
      </c>
      <c r="F30" s="1" t="s">
        <v>188</v>
      </c>
      <c r="G30" s="1">
        <v>3</v>
      </c>
      <c r="H30" s="1">
        <v>146.30000000000001</v>
      </c>
      <c r="I30" s="1">
        <v>5.0149999999999997</v>
      </c>
      <c r="J30" s="1">
        <v>0.82851810000000004</v>
      </c>
      <c r="K30" s="1">
        <v>2492</v>
      </c>
      <c r="L30" s="1" t="s">
        <v>282</v>
      </c>
      <c r="M30" s="1">
        <v>27.553000000000001</v>
      </c>
      <c r="N30" s="1">
        <v>1861</v>
      </c>
      <c r="O30" s="1">
        <v>44.4</v>
      </c>
      <c r="P30" s="1">
        <v>0.20699999999999999</v>
      </c>
      <c r="Q30" s="1">
        <v>27.76</v>
      </c>
      <c r="R30" s="1">
        <v>5.38</v>
      </c>
    </row>
    <row r="31" spans="1:18">
      <c r="A31" s="1">
        <v>33</v>
      </c>
      <c r="B31" s="1" t="s">
        <v>183</v>
      </c>
      <c r="C31" s="1" t="s">
        <v>184</v>
      </c>
      <c r="D31" s="1" t="s">
        <v>30</v>
      </c>
      <c r="E31" s="1" t="s">
        <v>60</v>
      </c>
      <c r="F31" s="1" t="s">
        <v>185</v>
      </c>
      <c r="G31" s="1">
        <v>3</v>
      </c>
      <c r="H31" s="1">
        <v>146.5</v>
      </c>
      <c r="I31" s="1">
        <v>5.056</v>
      </c>
      <c r="J31" s="1">
        <v>1.0560259000000001</v>
      </c>
      <c r="K31" s="1">
        <v>3289</v>
      </c>
      <c r="L31" s="1" t="s">
        <v>299</v>
      </c>
      <c r="M31" s="1">
        <v>35.405999999999999</v>
      </c>
      <c r="N31" s="1">
        <v>2454</v>
      </c>
      <c r="O31" s="1">
        <v>44.5</v>
      </c>
      <c r="P31" s="1">
        <v>0.26500000000000001</v>
      </c>
      <c r="Q31" s="1">
        <v>35.670999999999999</v>
      </c>
      <c r="R31" s="1">
        <v>3.0939999999999999</v>
      </c>
    </row>
    <row r="32" spans="1:18">
      <c r="A32" s="1">
        <v>34</v>
      </c>
      <c r="B32" s="1" t="s">
        <v>180</v>
      </c>
      <c r="C32" s="1" t="s">
        <v>181</v>
      </c>
      <c r="D32" s="1" t="s">
        <v>30</v>
      </c>
      <c r="E32" s="1" t="s">
        <v>60</v>
      </c>
      <c r="F32" s="1" t="s">
        <v>182</v>
      </c>
      <c r="G32" s="1">
        <v>3</v>
      </c>
      <c r="H32" s="1">
        <v>145.69999999999999</v>
      </c>
      <c r="I32" s="1">
        <v>4.9240000000000004</v>
      </c>
      <c r="J32" s="1">
        <v>1.6479307999999999</v>
      </c>
      <c r="K32" s="1">
        <v>4982</v>
      </c>
      <c r="L32" s="1" t="s">
        <v>299</v>
      </c>
      <c r="M32" s="1">
        <v>53.808</v>
      </c>
      <c r="N32" s="1">
        <v>3732</v>
      </c>
      <c r="O32" s="1">
        <v>45</v>
      </c>
      <c r="P32" s="1">
        <v>0.40400000000000003</v>
      </c>
      <c r="Q32" s="1">
        <v>54.212000000000003</v>
      </c>
      <c r="R32" s="1">
        <v>7.093</v>
      </c>
    </row>
    <row r="33" spans="1:18">
      <c r="A33" s="1">
        <v>35</v>
      </c>
      <c r="B33" s="1" t="s">
        <v>177</v>
      </c>
      <c r="C33" s="1" t="s">
        <v>178</v>
      </c>
      <c r="D33" s="1" t="s">
        <v>30</v>
      </c>
      <c r="E33" s="1" t="s">
        <v>60</v>
      </c>
      <c r="F33" s="1" t="s">
        <v>179</v>
      </c>
      <c r="G33" s="1">
        <v>3</v>
      </c>
      <c r="H33" s="1">
        <v>146.69999999999999</v>
      </c>
      <c r="I33" s="1">
        <v>5.032</v>
      </c>
      <c r="J33" s="1">
        <v>2.0069838</v>
      </c>
      <c r="K33" s="1">
        <v>5898</v>
      </c>
      <c r="L33" s="1" t="s">
        <v>299</v>
      </c>
      <c r="M33" s="1">
        <v>66.968000000000004</v>
      </c>
      <c r="N33" s="1">
        <v>4424</v>
      </c>
      <c r="O33" s="1">
        <v>46</v>
      </c>
      <c r="P33" s="1">
        <v>0.504</v>
      </c>
      <c r="Q33" s="1">
        <v>67.472000000000008</v>
      </c>
      <c r="R33" s="1">
        <v>8.2829999999999995</v>
      </c>
    </row>
    <row r="34" spans="1:18">
      <c r="A34" s="1">
        <v>36</v>
      </c>
      <c r="B34" s="1" t="s">
        <v>174</v>
      </c>
      <c r="C34" s="1" t="s">
        <v>175</v>
      </c>
      <c r="D34" s="1" t="s">
        <v>30</v>
      </c>
      <c r="E34" s="1" t="s">
        <v>60</v>
      </c>
      <c r="F34" s="1" t="s">
        <v>176</v>
      </c>
      <c r="G34" s="1">
        <v>3</v>
      </c>
      <c r="H34" s="1">
        <v>146.30000000000001</v>
      </c>
      <c r="I34" s="1">
        <v>5.0250000000000004</v>
      </c>
      <c r="J34" s="1">
        <v>1.2856866</v>
      </c>
      <c r="K34" s="1">
        <v>3844</v>
      </c>
      <c r="L34" s="1" t="s">
        <v>307</v>
      </c>
      <c r="M34" s="1">
        <v>42.841000000000001</v>
      </c>
      <c r="N34" s="1">
        <v>2880</v>
      </c>
      <c r="O34" s="1">
        <v>48</v>
      </c>
      <c r="P34" s="1">
        <v>0.32200000000000001</v>
      </c>
      <c r="Q34" s="1">
        <v>43.163000000000004</v>
      </c>
      <c r="R34" s="1">
        <v>7.7240000000000002</v>
      </c>
    </row>
    <row r="35" spans="1:18">
      <c r="A35" s="1">
        <v>37</v>
      </c>
      <c r="B35" s="1" t="s">
        <v>171</v>
      </c>
      <c r="C35" s="1" t="s">
        <v>172</v>
      </c>
      <c r="D35" s="1" t="s">
        <v>30</v>
      </c>
      <c r="E35" s="1" t="s">
        <v>60</v>
      </c>
      <c r="F35" s="1" t="s">
        <v>173</v>
      </c>
      <c r="G35" s="1">
        <v>3</v>
      </c>
      <c r="H35" s="1">
        <v>146.69999999999999</v>
      </c>
      <c r="I35" s="1">
        <v>5.0350000000000001</v>
      </c>
      <c r="J35" s="1">
        <v>1.4199671</v>
      </c>
      <c r="K35" s="1">
        <v>4367</v>
      </c>
      <c r="L35" s="1" t="s">
        <v>303</v>
      </c>
      <c r="M35" s="1">
        <v>47.408999999999999</v>
      </c>
      <c r="N35" s="1">
        <v>3274</v>
      </c>
      <c r="O35" s="1">
        <v>47</v>
      </c>
      <c r="P35" s="1">
        <v>0.35699999999999998</v>
      </c>
      <c r="Q35" s="1">
        <v>47.765999999999998</v>
      </c>
      <c r="R35" s="1">
        <v>8.4030000000000005</v>
      </c>
    </row>
    <row r="36" spans="1:18">
      <c r="A36" s="1">
        <v>38</v>
      </c>
      <c r="B36" s="1" t="s">
        <v>168</v>
      </c>
      <c r="C36" s="1" t="s">
        <v>169</v>
      </c>
      <c r="D36" s="1" t="s">
        <v>30</v>
      </c>
      <c r="E36" s="1" t="s">
        <v>60</v>
      </c>
      <c r="F36" s="1" t="s">
        <v>170</v>
      </c>
      <c r="G36" s="1">
        <v>3</v>
      </c>
      <c r="H36" s="1">
        <v>145.69999999999999</v>
      </c>
      <c r="I36" s="1">
        <v>4.992</v>
      </c>
      <c r="J36" s="1">
        <v>1.2843038</v>
      </c>
      <c r="K36" s="1">
        <v>3883</v>
      </c>
      <c r="L36" s="1" t="s">
        <v>298</v>
      </c>
      <c r="M36" s="1">
        <v>42.512999999999998</v>
      </c>
      <c r="N36" s="1">
        <v>2911</v>
      </c>
      <c r="O36" s="1">
        <v>47.3</v>
      </c>
      <c r="P36" s="1">
        <v>0.32</v>
      </c>
      <c r="Q36" s="1">
        <v>42.832999999999998</v>
      </c>
      <c r="R36" s="1">
        <v>8.34</v>
      </c>
    </row>
    <row r="37" spans="1:18">
      <c r="A37" s="1">
        <v>39</v>
      </c>
      <c r="B37" s="1" t="s">
        <v>165</v>
      </c>
      <c r="C37" s="1" t="s">
        <v>166</v>
      </c>
      <c r="D37" s="1" t="s">
        <v>30</v>
      </c>
      <c r="E37" s="1" t="s">
        <v>60</v>
      </c>
      <c r="F37" s="1" t="s">
        <v>167</v>
      </c>
      <c r="G37" s="1">
        <v>3</v>
      </c>
      <c r="H37" s="1">
        <v>145.9</v>
      </c>
      <c r="I37" s="1">
        <v>4.8970000000000002</v>
      </c>
      <c r="J37" s="1">
        <v>1.1291462000000001</v>
      </c>
      <c r="K37" s="1">
        <v>3176</v>
      </c>
      <c r="L37" s="1" t="s">
        <v>299</v>
      </c>
      <c r="M37" s="1">
        <v>36.667000000000002</v>
      </c>
      <c r="N37" s="1">
        <v>2373</v>
      </c>
      <c r="O37" s="1">
        <v>47.2</v>
      </c>
      <c r="P37" s="1">
        <v>0.27500000000000002</v>
      </c>
      <c r="Q37" s="1">
        <v>36.942</v>
      </c>
      <c r="R37" s="1">
        <v>5.7510000000000003</v>
      </c>
    </row>
    <row r="38" spans="1:18">
      <c r="A38" s="1">
        <v>40</v>
      </c>
      <c r="B38" s="1" t="s">
        <v>163</v>
      </c>
      <c r="C38" s="1" t="s">
        <v>26</v>
      </c>
      <c r="D38" s="1" t="s">
        <v>161</v>
      </c>
      <c r="E38" s="1" t="s">
        <v>60</v>
      </c>
      <c r="F38" s="1" t="s">
        <v>164</v>
      </c>
      <c r="G38" s="1">
        <v>3</v>
      </c>
      <c r="H38" s="1">
        <v>145.9</v>
      </c>
      <c r="I38" s="1">
        <v>0.35699999999999998</v>
      </c>
      <c r="J38" s="1">
        <v>10.3938889</v>
      </c>
      <c r="K38" s="1">
        <v>2210</v>
      </c>
      <c r="L38" s="1" t="s">
        <v>294</v>
      </c>
      <c r="M38" s="1">
        <v>24.606999999999999</v>
      </c>
      <c r="N38" s="1">
        <v>1649</v>
      </c>
      <c r="O38" s="1">
        <v>47.6</v>
      </c>
      <c r="P38" s="1">
        <v>0.184</v>
      </c>
      <c r="Q38" s="1">
        <v>24.791</v>
      </c>
      <c r="R38" s="1">
        <v>0.79200000000000004</v>
      </c>
    </row>
    <row r="39" spans="1:18">
      <c r="A39" s="1">
        <v>41</v>
      </c>
      <c r="B39" s="1" t="s">
        <v>160</v>
      </c>
      <c r="C39" s="1" t="s">
        <v>21</v>
      </c>
      <c r="D39" s="1" t="s">
        <v>161</v>
      </c>
      <c r="E39" s="1" t="s">
        <v>60</v>
      </c>
      <c r="F39" s="1" t="s">
        <v>162</v>
      </c>
      <c r="G39" s="1">
        <v>3</v>
      </c>
      <c r="H39" s="1">
        <v>146.1</v>
      </c>
      <c r="I39" s="1">
        <v>0.374</v>
      </c>
      <c r="J39" s="1">
        <v>48.642029000000001</v>
      </c>
      <c r="K39" s="1">
        <v>10858</v>
      </c>
      <c r="L39" s="1" t="s">
        <v>284</v>
      </c>
      <c r="M39" s="1">
        <v>120.643</v>
      </c>
      <c r="N39" s="1">
        <v>8080</v>
      </c>
      <c r="O39" s="1">
        <v>45.9</v>
      </c>
      <c r="P39" s="1">
        <v>0.89700000000000002</v>
      </c>
      <c r="Q39" s="1">
        <v>121.54</v>
      </c>
      <c r="R39" s="1">
        <v>-2.4729999999999999</v>
      </c>
    </row>
    <row r="40" spans="1:18">
      <c r="A40" s="1">
        <v>42</v>
      </c>
      <c r="B40" s="1" t="s">
        <v>157</v>
      </c>
      <c r="C40" s="1" t="s">
        <v>158</v>
      </c>
      <c r="D40" s="1" t="s">
        <v>30</v>
      </c>
      <c r="E40" s="1" t="s">
        <v>60</v>
      </c>
      <c r="F40" s="1" t="s">
        <v>159</v>
      </c>
      <c r="G40" s="1">
        <v>3</v>
      </c>
      <c r="H40" s="1">
        <v>146.5</v>
      </c>
      <c r="I40" s="1">
        <v>4.8849999999999998</v>
      </c>
      <c r="J40" s="1">
        <v>1.2453536000000001</v>
      </c>
      <c r="K40" s="1">
        <v>3783</v>
      </c>
      <c r="L40" s="1" t="s">
        <v>280</v>
      </c>
      <c r="M40" s="1">
        <v>40.338999999999999</v>
      </c>
      <c r="N40" s="1">
        <v>2847</v>
      </c>
      <c r="O40" s="1">
        <v>45.1</v>
      </c>
      <c r="P40" s="1">
        <v>0.30399999999999999</v>
      </c>
      <c r="Q40" s="1">
        <v>40.643000000000001</v>
      </c>
      <c r="R40" s="1">
        <v>11.747999999999999</v>
      </c>
    </row>
    <row r="41" spans="1:18">
      <c r="A41" s="1">
        <v>43</v>
      </c>
      <c r="B41" s="1" t="s">
        <v>154</v>
      </c>
      <c r="C41" s="1" t="s">
        <v>155</v>
      </c>
      <c r="D41" s="1" t="s">
        <v>30</v>
      </c>
      <c r="E41" s="1" t="s">
        <v>60</v>
      </c>
      <c r="F41" s="1" t="s">
        <v>156</v>
      </c>
      <c r="G41" s="1">
        <v>3</v>
      </c>
      <c r="H41" s="1">
        <v>146.30000000000001</v>
      </c>
      <c r="I41" s="1">
        <v>5.0650000000000004</v>
      </c>
      <c r="J41" s="1">
        <v>1.1075352999999999</v>
      </c>
      <c r="K41" s="1">
        <v>3547</v>
      </c>
      <c r="L41" s="1" t="s">
        <v>305</v>
      </c>
      <c r="M41" s="1">
        <v>37.197000000000003</v>
      </c>
      <c r="N41" s="1">
        <v>2666</v>
      </c>
      <c r="O41" s="1">
        <v>45.7</v>
      </c>
      <c r="P41" s="1">
        <v>0.28000000000000003</v>
      </c>
      <c r="Q41" s="1">
        <v>37.477000000000004</v>
      </c>
      <c r="R41" s="1">
        <v>10.391999999999999</v>
      </c>
    </row>
    <row r="42" spans="1:18">
      <c r="A42" s="1">
        <v>44</v>
      </c>
      <c r="B42" s="1" t="s">
        <v>151</v>
      </c>
      <c r="C42" s="1" t="s">
        <v>152</v>
      </c>
      <c r="D42" s="1" t="s">
        <v>30</v>
      </c>
      <c r="E42" s="1" t="s">
        <v>60</v>
      </c>
      <c r="F42" s="1" t="s">
        <v>153</v>
      </c>
      <c r="G42" s="1">
        <v>3</v>
      </c>
      <c r="H42" s="1">
        <v>145.9</v>
      </c>
      <c r="I42" s="1">
        <v>4.9409999999999998</v>
      </c>
      <c r="J42" s="1">
        <v>1.1653713000000001</v>
      </c>
      <c r="K42" s="1">
        <v>3578</v>
      </c>
      <c r="L42" s="1" t="s">
        <v>281</v>
      </c>
      <c r="M42" s="1">
        <v>38.182000000000002</v>
      </c>
      <c r="N42" s="1">
        <v>2685</v>
      </c>
      <c r="O42" s="1">
        <v>45.7</v>
      </c>
      <c r="P42" s="1">
        <v>0.28699999999999998</v>
      </c>
      <c r="Q42" s="1">
        <v>38.469000000000001</v>
      </c>
      <c r="R42" s="1">
        <v>9.2080000000000002</v>
      </c>
    </row>
    <row r="43" spans="1:18">
      <c r="A43" s="1">
        <v>45</v>
      </c>
      <c r="B43" s="1" t="s">
        <v>148</v>
      </c>
      <c r="C43" s="1" t="s">
        <v>149</v>
      </c>
      <c r="D43" s="1" t="s">
        <v>30</v>
      </c>
      <c r="E43" s="1" t="s">
        <v>60</v>
      </c>
      <c r="F43" s="1" t="s">
        <v>150</v>
      </c>
      <c r="G43" s="1">
        <v>3</v>
      </c>
      <c r="H43" s="1">
        <v>146.9</v>
      </c>
      <c r="I43" s="1">
        <v>4.8869999999999996</v>
      </c>
      <c r="J43" s="1">
        <v>1.3780631999999999</v>
      </c>
      <c r="K43" s="1">
        <v>4114</v>
      </c>
      <c r="L43" s="1" t="s">
        <v>281</v>
      </c>
      <c r="M43" s="1">
        <v>44.655999999999999</v>
      </c>
      <c r="N43" s="1">
        <v>3098</v>
      </c>
      <c r="O43" s="1">
        <v>45.6</v>
      </c>
      <c r="P43" s="1">
        <v>0.33700000000000002</v>
      </c>
      <c r="Q43" s="1">
        <v>44.993000000000002</v>
      </c>
      <c r="R43" s="1">
        <v>11.851000000000001</v>
      </c>
    </row>
    <row r="44" spans="1:18">
      <c r="A44" s="1">
        <v>46</v>
      </c>
      <c r="B44" s="1" t="s">
        <v>145</v>
      </c>
      <c r="C44" s="1" t="s">
        <v>146</v>
      </c>
      <c r="D44" s="1" t="s">
        <v>30</v>
      </c>
      <c r="E44" s="1" t="s">
        <v>60</v>
      </c>
      <c r="F44" s="1" t="s">
        <v>147</v>
      </c>
      <c r="G44" s="1">
        <v>3</v>
      </c>
      <c r="H44" s="1">
        <v>146.1</v>
      </c>
      <c r="I44" s="1">
        <v>4.883</v>
      </c>
      <c r="J44" s="1">
        <v>1.3631409999999999</v>
      </c>
      <c r="K44" s="1">
        <v>4098</v>
      </c>
      <c r="L44" s="1" t="s">
        <v>305</v>
      </c>
      <c r="M44" s="1">
        <v>44.139000000000003</v>
      </c>
      <c r="N44" s="1">
        <v>3067</v>
      </c>
      <c r="O44" s="1">
        <v>45.9</v>
      </c>
      <c r="P44" s="1">
        <v>0.33100000000000002</v>
      </c>
      <c r="Q44" s="1">
        <v>44.470000000000006</v>
      </c>
      <c r="R44" s="1">
        <v>5.9880000000000004</v>
      </c>
    </row>
    <row r="45" spans="1:18">
      <c r="A45" s="1">
        <v>47</v>
      </c>
      <c r="B45" s="1" t="s">
        <v>141</v>
      </c>
      <c r="C45" s="1" t="s">
        <v>142</v>
      </c>
      <c r="D45" s="1" t="s">
        <v>30</v>
      </c>
      <c r="E45" s="1" t="s">
        <v>60</v>
      </c>
      <c r="F45" s="1" t="s">
        <v>143</v>
      </c>
      <c r="G45" s="1">
        <v>3</v>
      </c>
      <c r="H45" s="1">
        <v>145.69999999999999</v>
      </c>
      <c r="I45" s="1">
        <v>4.9139999999999997</v>
      </c>
      <c r="J45" s="1">
        <v>1.2288171999999999</v>
      </c>
      <c r="K45" s="1">
        <v>3784</v>
      </c>
      <c r="L45" s="1" t="s">
        <v>299</v>
      </c>
      <c r="M45" s="1">
        <v>40.042000000000002</v>
      </c>
      <c r="N45" s="1">
        <v>2829</v>
      </c>
      <c r="O45" s="1">
        <v>46.5</v>
      </c>
      <c r="P45" s="1">
        <v>0.3</v>
      </c>
      <c r="Q45" s="1">
        <v>40.341999999999999</v>
      </c>
      <c r="R45" s="1">
        <v>5.4409999999999998</v>
      </c>
    </row>
    <row r="46" spans="1:18">
      <c r="A46" s="1">
        <v>48</v>
      </c>
      <c r="B46" s="1" t="s">
        <v>138</v>
      </c>
      <c r="C46" s="1" t="s">
        <v>139</v>
      </c>
      <c r="D46" s="1" t="s">
        <v>30</v>
      </c>
      <c r="E46" s="1" t="s">
        <v>60</v>
      </c>
      <c r="F46" s="1" t="s">
        <v>140</v>
      </c>
      <c r="G46" s="1">
        <v>3</v>
      </c>
      <c r="H46" s="1">
        <v>146.30000000000001</v>
      </c>
      <c r="I46" s="1">
        <v>5.0819999999999999</v>
      </c>
      <c r="J46" s="1">
        <v>1.2364387999999999</v>
      </c>
      <c r="K46" s="1">
        <v>3881</v>
      </c>
      <c r="L46" s="1" t="s">
        <v>299</v>
      </c>
      <c r="M46" s="1">
        <v>41.667000000000002</v>
      </c>
      <c r="N46" s="1">
        <v>2903</v>
      </c>
      <c r="O46" s="1">
        <v>46.6</v>
      </c>
      <c r="P46" s="1">
        <v>0.313</v>
      </c>
      <c r="Q46" s="1">
        <v>41.980000000000004</v>
      </c>
      <c r="R46" s="1">
        <v>6.1909999999999998</v>
      </c>
    </row>
    <row r="47" spans="1:18">
      <c r="A47" s="1">
        <v>49</v>
      </c>
      <c r="B47" s="1" t="s">
        <v>135</v>
      </c>
      <c r="C47" s="1" t="s">
        <v>136</v>
      </c>
      <c r="D47" s="1" t="s">
        <v>30</v>
      </c>
      <c r="E47" s="1" t="s">
        <v>60</v>
      </c>
      <c r="F47" s="1" t="s">
        <v>137</v>
      </c>
      <c r="G47" s="1">
        <v>3</v>
      </c>
      <c r="H47" s="1">
        <v>146.30000000000001</v>
      </c>
      <c r="I47" s="1">
        <v>5.048</v>
      </c>
      <c r="J47" s="1">
        <v>1.4688226</v>
      </c>
      <c r="K47" s="1">
        <v>4389</v>
      </c>
      <c r="L47" s="1" t="s">
        <v>298</v>
      </c>
      <c r="M47" s="1">
        <v>49.167000000000002</v>
      </c>
      <c r="N47" s="1">
        <v>3283</v>
      </c>
      <c r="O47" s="1">
        <v>47.2</v>
      </c>
      <c r="P47" s="1">
        <v>0.36899999999999999</v>
      </c>
      <c r="Q47" s="1">
        <v>49.536000000000001</v>
      </c>
      <c r="R47" s="1">
        <v>6.359</v>
      </c>
    </row>
    <row r="48" spans="1:18">
      <c r="A48" s="1">
        <v>50</v>
      </c>
      <c r="B48" s="1" t="s">
        <v>132</v>
      </c>
      <c r="C48" s="1" t="s">
        <v>133</v>
      </c>
      <c r="D48" s="1" t="s">
        <v>30</v>
      </c>
      <c r="E48" s="1" t="s">
        <v>60</v>
      </c>
      <c r="F48" s="1" t="s">
        <v>134</v>
      </c>
      <c r="G48" s="1">
        <v>3</v>
      </c>
      <c r="H48" s="1">
        <v>145.5</v>
      </c>
      <c r="I48" s="1">
        <v>5.0430000000000001</v>
      </c>
      <c r="J48" s="1">
        <v>1.4286382</v>
      </c>
      <c r="K48" s="1">
        <v>4556</v>
      </c>
      <c r="L48" s="1" t="s">
        <v>298</v>
      </c>
      <c r="M48" s="1">
        <v>47.774999999999999</v>
      </c>
      <c r="N48" s="1">
        <v>3409</v>
      </c>
      <c r="O48" s="1">
        <v>47.1</v>
      </c>
      <c r="P48" s="1">
        <v>0.35799999999999998</v>
      </c>
      <c r="Q48" s="1">
        <v>48.132999999999996</v>
      </c>
      <c r="R48" s="1">
        <v>5.6849999999999996</v>
      </c>
    </row>
    <row r="49" spans="1:18">
      <c r="A49" s="1">
        <v>51</v>
      </c>
      <c r="B49" s="1" t="s">
        <v>129</v>
      </c>
      <c r="C49" s="1" t="s">
        <v>130</v>
      </c>
      <c r="D49" s="1" t="s">
        <v>30</v>
      </c>
      <c r="E49" s="1" t="s">
        <v>60</v>
      </c>
      <c r="F49" s="1" t="s">
        <v>131</v>
      </c>
      <c r="G49" s="1">
        <v>3</v>
      </c>
      <c r="H49" s="1">
        <v>146.5</v>
      </c>
      <c r="I49" s="1">
        <v>4.9329999999999998</v>
      </c>
      <c r="J49" s="1">
        <v>1.5122897</v>
      </c>
      <c r="K49" s="1">
        <v>4507</v>
      </c>
      <c r="L49" s="1" t="s">
        <v>296</v>
      </c>
      <c r="M49" s="1">
        <v>49.468000000000004</v>
      </c>
      <c r="N49" s="1">
        <v>3384</v>
      </c>
      <c r="O49" s="1">
        <v>47.3</v>
      </c>
      <c r="P49" s="1">
        <v>0.372</v>
      </c>
      <c r="Q49" s="1">
        <v>49.84</v>
      </c>
      <c r="R49" s="1">
        <v>9.5609999999999999</v>
      </c>
    </row>
    <row r="50" spans="1:18">
      <c r="A50" s="1">
        <v>52</v>
      </c>
      <c r="B50" s="1" t="s">
        <v>127</v>
      </c>
      <c r="C50" s="1" t="s">
        <v>26</v>
      </c>
      <c r="D50" s="1" t="s">
        <v>125</v>
      </c>
      <c r="E50" s="1" t="s">
        <v>60</v>
      </c>
      <c r="F50" s="1" t="s">
        <v>128</v>
      </c>
      <c r="G50" s="1">
        <v>3</v>
      </c>
      <c r="H50" s="1">
        <v>146.1</v>
      </c>
      <c r="I50" s="1">
        <v>0.32400000000000001</v>
      </c>
      <c r="J50" s="1">
        <v>10.527877399999999</v>
      </c>
      <c r="K50" s="1">
        <v>2030</v>
      </c>
      <c r="L50" s="1" t="s">
        <v>304</v>
      </c>
      <c r="M50" s="1">
        <v>22.62</v>
      </c>
      <c r="N50" s="1">
        <v>1515</v>
      </c>
      <c r="O50" s="1">
        <v>48.5</v>
      </c>
      <c r="P50" s="1">
        <v>0.16900000000000001</v>
      </c>
      <c r="Q50" s="1">
        <v>22.789000000000001</v>
      </c>
      <c r="R50" s="1">
        <v>0.74199999999999999</v>
      </c>
    </row>
    <row r="51" spans="1:18">
      <c r="A51" s="1">
        <v>53</v>
      </c>
      <c r="B51" s="1" t="s">
        <v>124</v>
      </c>
      <c r="C51" s="1" t="s">
        <v>21</v>
      </c>
      <c r="D51" s="1" t="s">
        <v>125</v>
      </c>
      <c r="E51" s="1" t="s">
        <v>60</v>
      </c>
      <c r="F51" s="1" t="s">
        <v>126</v>
      </c>
      <c r="G51" s="1">
        <v>3</v>
      </c>
      <c r="H51" s="1">
        <v>145.5</v>
      </c>
      <c r="I51" s="1">
        <v>0.376</v>
      </c>
      <c r="J51" s="1">
        <v>48.714205300000003</v>
      </c>
      <c r="K51" s="1">
        <v>10918</v>
      </c>
      <c r="L51" s="1" t="s">
        <v>303</v>
      </c>
      <c r="M51" s="1">
        <v>121.468</v>
      </c>
      <c r="N51" s="1">
        <v>8124</v>
      </c>
      <c r="O51" s="1">
        <v>46.4</v>
      </c>
      <c r="P51" s="1">
        <v>0.90300000000000002</v>
      </c>
      <c r="Q51" s="1">
        <v>122.37100000000001</v>
      </c>
      <c r="R51" s="1">
        <v>-2.6389999999999998</v>
      </c>
    </row>
    <row r="52" spans="1:18">
      <c r="A52" s="1">
        <v>54</v>
      </c>
      <c r="B52" s="1" t="s">
        <v>121</v>
      </c>
      <c r="C52" s="1" t="s">
        <v>122</v>
      </c>
      <c r="D52" s="1" t="s">
        <v>30</v>
      </c>
      <c r="E52" s="1" t="s">
        <v>60</v>
      </c>
      <c r="F52" s="1" t="s">
        <v>123</v>
      </c>
      <c r="G52" s="1">
        <v>3</v>
      </c>
      <c r="H52" s="1">
        <v>145.69999999999999</v>
      </c>
      <c r="I52" s="1">
        <v>4.9089999999999998</v>
      </c>
      <c r="J52" s="1">
        <v>1.1125607</v>
      </c>
      <c r="K52" s="1">
        <v>3440</v>
      </c>
      <c r="L52" s="1" t="s">
        <v>284</v>
      </c>
      <c r="M52" s="1">
        <v>36.215000000000003</v>
      </c>
      <c r="N52" s="1">
        <v>2585</v>
      </c>
      <c r="O52" s="1">
        <v>45.6</v>
      </c>
      <c r="P52" s="1">
        <v>0.27300000000000002</v>
      </c>
      <c r="Q52" s="1">
        <v>36.488000000000007</v>
      </c>
      <c r="R52" s="1">
        <v>10.339</v>
      </c>
    </row>
    <row r="53" spans="1:18">
      <c r="A53" s="1">
        <v>55</v>
      </c>
      <c r="B53" s="1" t="s">
        <v>118</v>
      </c>
      <c r="C53" s="1" t="s">
        <v>119</v>
      </c>
      <c r="D53" s="1" t="s">
        <v>30</v>
      </c>
      <c r="E53" s="1" t="s">
        <v>60</v>
      </c>
      <c r="F53" s="1" t="s">
        <v>120</v>
      </c>
      <c r="G53" s="1">
        <v>3</v>
      </c>
      <c r="H53" s="1">
        <v>145.9</v>
      </c>
      <c r="I53" s="1">
        <v>4.9420000000000002</v>
      </c>
      <c r="J53" s="1">
        <v>1.6668813</v>
      </c>
      <c r="K53" s="1">
        <v>5056</v>
      </c>
      <c r="L53" s="1" t="s">
        <v>298</v>
      </c>
      <c r="M53" s="1">
        <v>54.624000000000002</v>
      </c>
      <c r="N53" s="1">
        <v>3800</v>
      </c>
      <c r="O53" s="1">
        <v>46.8</v>
      </c>
      <c r="P53" s="1">
        <v>0.41099999999999998</v>
      </c>
      <c r="Q53" s="1">
        <v>55.035000000000004</v>
      </c>
      <c r="R53" s="1">
        <v>10.064</v>
      </c>
    </row>
    <row r="54" spans="1:18">
      <c r="A54" s="1">
        <v>56</v>
      </c>
      <c r="B54" s="1" t="s">
        <v>115</v>
      </c>
      <c r="C54" s="1" t="s">
        <v>116</v>
      </c>
      <c r="D54" s="1" t="s">
        <v>30</v>
      </c>
      <c r="E54" s="1" t="s">
        <v>60</v>
      </c>
      <c r="F54" s="1" t="s">
        <v>117</v>
      </c>
      <c r="G54" s="1">
        <v>3</v>
      </c>
      <c r="H54" s="1">
        <v>146.5</v>
      </c>
      <c r="I54" s="1">
        <v>5.024</v>
      </c>
      <c r="J54" s="1">
        <v>1.7503869999999999</v>
      </c>
      <c r="K54" s="1">
        <v>5240</v>
      </c>
      <c r="L54" s="1" t="s">
        <v>303</v>
      </c>
      <c r="M54" s="1">
        <v>58.313000000000002</v>
      </c>
      <c r="N54" s="1">
        <v>3934</v>
      </c>
      <c r="O54" s="1">
        <v>46.6</v>
      </c>
      <c r="P54" s="1">
        <v>0.439</v>
      </c>
      <c r="Q54" s="1">
        <v>58.752000000000002</v>
      </c>
      <c r="R54" s="1">
        <v>9.2080000000000002</v>
      </c>
    </row>
    <row r="55" spans="1:18">
      <c r="A55" s="1">
        <v>57</v>
      </c>
      <c r="B55" s="1" t="s">
        <v>112</v>
      </c>
      <c r="C55" s="1" t="s">
        <v>113</v>
      </c>
      <c r="D55" s="1" t="s">
        <v>30</v>
      </c>
      <c r="E55" s="1" t="s">
        <v>60</v>
      </c>
      <c r="F55" s="1" t="s">
        <v>114</v>
      </c>
      <c r="G55" s="1">
        <v>3</v>
      </c>
      <c r="H55" s="1">
        <v>146.69999999999999</v>
      </c>
      <c r="I55" s="1">
        <v>4.9790000000000001</v>
      </c>
      <c r="J55" s="1">
        <v>1.5325495</v>
      </c>
      <c r="K55" s="1">
        <v>4618</v>
      </c>
      <c r="L55" s="1" t="s">
        <v>296</v>
      </c>
      <c r="M55" s="1">
        <v>50.597999999999999</v>
      </c>
      <c r="N55" s="1">
        <v>3469</v>
      </c>
      <c r="O55" s="1">
        <v>47</v>
      </c>
      <c r="P55" s="1">
        <v>0.38100000000000001</v>
      </c>
      <c r="Q55" s="1">
        <v>50.978999999999999</v>
      </c>
      <c r="R55" s="1">
        <v>9.7490000000000006</v>
      </c>
    </row>
    <row r="56" spans="1:18">
      <c r="A56" s="1">
        <v>58</v>
      </c>
      <c r="B56" s="1" t="s">
        <v>109</v>
      </c>
      <c r="C56" s="1" t="s">
        <v>110</v>
      </c>
      <c r="D56" s="1" t="s">
        <v>30</v>
      </c>
      <c r="E56" s="1" t="s">
        <v>60</v>
      </c>
      <c r="F56" s="1" t="s">
        <v>111</v>
      </c>
      <c r="G56" s="1">
        <v>3</v>
      </c>
      <c r="H56" s="1">
        <v>145.30000000000001</v>
      </c>
      <c r="I56" s="1">
        <v>5.0579999999999998</v>
      </c>
      <c r="J56" s="1">
        <v>1.1038207</v>
      </c>
      <c r="K56" s="1">
        <v>3511</v>
      </c>
      <c r="L56" s="1" t="s">
        <v>291</v>
      </c>
      <c r="M56" s="1">
        <v>37.021999999999998</v>
      </c>
      <c r="N56" s="1">
        <v>2633</v>
      </c>
      <c r="O56" s="1">
        <v>46.9</v>
      </c>
      <c r="P56" s="1">
        <v>0.27900000000000003</v>
      </c>
      <c r="Q56" s="1">
        <v>37.301000000000002</v>
      </c>
      <c r="R56" s="1">
        <v>8.9160000000000004</v>
      </c>
    </row>
    <row r="57" spans="1:18">
      <c r="A57" s="1">
        <v>59</v>
      </c>
      <c r="B57" s="1" t="s">
        <v>106</v>
      </c>
      <c r="C57" s="1" t="s">
        <v>107</v>
      </c>
      <c r="D57" s="1" t="s">
        <v>30</v>
      </c>
      <c r="E57" s="1" t="s">
        <v>60</v>
      </c>
      <c r="F57" s="1" t="s">
        <v>108</v>
      </c>
      <c r="G57" s="1">
        <v>3</v>
      </c>
      <c r="H57" s="1">
        <v>146.69999999999999</v>
      </c>
      <c r="I57" s="1">
        <v>5.0940000000000003</v>
      </c>
      <c r="J57" s="1">
        <v>1.4834103000000001</v>
      </c>
      <c r="K57" s="1">
        <v>4430</v>
      </c>
      <c r="L57" s="1" t="s">
        <v>295</v>
      </c>
      <c r="M57" s="1">
        <v>50.106999999999999</v>
      </c>
      <c r="N57" s="1">
        <v>3323</v>
      </c>
      <c r="O57" s="1">
        <v>47</v>
      </c>
      <c r="P57" s="1">
        <v>0.377</v>
      </c>
      <c r="Q57" s="1">
        <v>50.484000000000002</v>
      </c>
      <c r="R57" s="1">
        <v>9</v>
      </c>
    </row>
    <row r="58" spans="1:18">
      <c r="A58" s="1">
        <v>60</v>
      </c>
      <c r="B58" s="1" t="s">
        <v>103</v>
      </c>
      <c r="C58" s="1" t="s">
        <v>104</v>
      </c>
      <c r="D58" s="1" t="s">
        <v>30</v>
      </c>
      <c r="E58" s="1" t="s">
        <v>60</v>
      </c>
      <c r="F58" s="1" t="s">
        <v>105</v>
      </c>
      <c r="G58" s="1">
        <v>3</v>
      </c>
      <c r="H58" s="1">
        <v>145.5</v>
      </c>
      <c r="I58" s="1">
        <v>4.9669999999999996</v>
      </c>
      <c r="J58" s="1">
        <v>1.1361584</v>
      </c>
      <c r="K58" s="1">
        <v>3492</v>
      </c>
      <c r="L58" s="1" t="s">
        <v>302</v>
      </c>
      <c r="M58" s="1">
        <v>37.420999999999999</v>
      </c>
      <c r="N58" s="1">
        <v>2619</v>
      </c>
      <c r="O58" s="1">
        <v>48.7</v>
      </c>
      <c r="P58" s="1">
        <v>0.28100000000000003</v>
      </c>
      <c r="Q58" s="1">
        <v>37.701999999999998</v>
      </c>
      <c r="R58" s="1">
        <v>8.5820000000000007</v>
      </c>
    </row>
    <row r="59" spans="1:18">
      <c r="A59" s="1">
        <v>61</v>
      </c>
      <c r="B59" s="1" t="s">
        <v>100</v>
      </c>
      <c r="C59" s="1" t="s">
        <v>101</v>
      </c>
      <c r="D59" s="1" t="s">
        <v>30</v>
      </c>
      <c r="E59" s="1" t="s">
        <v>60</v>
      </c>
      <c r="F59" s="1" t="s">
        <v>102</v>
      </c>
      <c r="G59" s="1">
        <v>3</v>
      </c>
      <c r="H59" s="1">
        <v>146.69999999999999</v>
      </c>
      <c r="I59" s="1">
        <v>5.07</v>
      </c>
      <c r="J59" s="1">
        <v>1.3940793</v>
      </c>
      <c r="K59" s="1">
        <v>4167</v>
      </c>
      <c r="L59" s="1" t="s">
        <v>292</v>
      </c>
      <c r="M59" s="1">
        <v>46.868000000000002</v>
      </c>
      <c r="N59" s="1">
        <v>3125</v>
      </c>
      <c r="O59" s="1">
        <v>47.3</v>
      </c>
      <c r="P59" s="1">
        <v>0.35299999999999998</v>
      </c>
      <c r="Q59" s="1">
        <v>47.221000000000004</v>
      </c>
      <c r="R59" s="1">
        <v>8.6999999999999993</v>
      </c>
    </row>
    <row r="60" spans="1:18">
      <c r="A60" s="1">
        <v>62</v>
      </c>
      <c r="B60" s="1" t="s">
        <v>97</v>
      </c>
      <c r="C60" s="1" t="s">
        <v>98</v>
      </c>
      <c r="D60" s="1" t="s">
        <v>30</v>
      </c>
      <c r="E60" s="1" t="s">
        <v>60</v>
      </c>
      <c r="F60" s="1" t="s">
        <v>99</v>
      </c>
      <c r="G60" s="1">
        <v>3</v>
      </c>
      <c r="H60" s="1">
        <v>146.1</v>
      </c>
      <c r="I60" s="1">
        <v>5.0289999999999999</v>
      </c>
      <c r="J60" s="1">
        <v>1.3198684000000001</v>
      </c>
      <c r="K60" s="1">
        <v>3842</v>
      </c>
      <c r="L60" s="1" t="s">
        <v>292</v>
      </c>
      <c r="M60" s="1">
        <v>44.014000000000003</v>
      </c>
      <c r="N60" s="1">
        <v>2881</v>
      </c>
      <c r="O60" s="1">
        <v>47.9</v>
      </c>
      <c r="P60" s="1">
        <v>0.33100000000000002</v>
      </c>
      <c r="Q60" s="1">
        <v>44.345000000000006</v>
      </c>
      <c r="R60" s="1">
        <v>9.1720000000000006</v>
      </c>
    </row>
    <row r="61" spans="1:18">
      <c r="A61" s="1">
        <v>63</v>
      </c>
      <c r="B61" s="1" t="s">
        <v>94</v>
      </c>
      <c r="C61" s="1" t="s">
        <v>95</v>
      </c>
      <c r="D61" s="1" t="s">
        <v>30</v>
      </c>
      <c r="E61" s="1" t="s">
        <v>60</v>
      </c>
      <c r="F61" s="1" t="s">
        <v>96</v>
      </c>
      <c r="G61" s="1">
        <v>3</v>
      </c>
      <c r="H61" s="1">
        <v>146.30000000000001</v>
      </c>
      <c r="I61" s="1">
        <v>5.1079999999999997</v>
      </c>
      <c r="J61" s="1">
        <v>0.93138639999999995</v>
      </c>
      <c r="K61" s="1">
        <v>2894</v>
      </c>
      <c r="L61" s="1" t="s">
        <v>291</v>
      </c>
      <c r="M61" s="1">
        <v>31.547999999999998</v>
      </c>
      <c r="N61" s="1">
        <v>2168</v>
      </c>
      <c r="O61" s="1">
        <v>47.9</v>
      </c>
      <c r="P61" s="1">
        <v>0.23699999999999999</v>
      </c>
      <c r="Q61" s="1">
        <v>31.784999999999997</v>
      </c>
      <c r="R61" s="1">
        <v>8.016</v>
      </c>
    </row>
    <row r="62" spans="1:18">
      <c r="A62" s="1">
        <v>64</v>
      </c>
      <c r="B62" s="1" t="s">
        <v>92</v>
      </c>
      <c r="C62" s="1" t="s">
        <v>26</v>
      </c>
      <c r="D62" s="1" t="s">
        <v>90</v>
      </c>
      <c r="E62" s="1" t="s">
        <v>60</v>
      </c>
      <c r="F62" s="1" t="s">
        <v>93</v>
      </c>
      <c r="G62" s="1">
        <v>3</v>
      </c>
      <c r="H62" s="1">
        <v>145.69999999999999</v>
      </c>
      <c r="I62" s="1">
        <v>0.38800000000000001</v>
      </c>
      <c r="J62" s="1">
        <v>10.551319899999999</v>
      </c>
      <c r="K62" s="1">
        <v>2450</v>
      </c>
      <c r="L62" s="1" t="s">
        <v>292</v>
      </c>
      <c r="M62" s="1">
        <v>27.148</v>
      </c>
      <c r="N62" s="1">
        <v>1828</v>
      </c>
      <c r="O62" s="1">
        <v>48</v>
      </c>
      <c r="P62" s="1">
        <v>0.20300000000000001</v>
      </c>
      <c r="Q62" s="1">
        <v>27.350999999999999</v>
      </c>
      <c r="R62" s="1">
        <v>0.97299999999999998</v>
      </c>
    </row>
    <row r="63" spans="1:18">
      <c r="A63" s="1">
        <v>65</v>
      </c>
      <c r="B63" s="1" t="s">
        <v>89</v>
      </c>
      <c r="C63" s="1" t="s">
        <v>21</v>
      </c>
      <c r="D63" s="1" t="s">
        <v>90</v>
      </c>
      <c r="E63" s="1" t="s">
        <v>60</v>
      </c>
      <c r="F63" s="1" t="s">
        <v>91</v>
      </c>
      <c r="G63" s="1">
        <v>3</v>
      </c>
      <c r="H63" s="1">
        <v>146.1</v>
      </c>
      <c r="I63" s="1">
        <v>0.35499999999999998</v>
      </c>
      <c r="J63" s="1">
        <v>49.836574300000002</v>
      </c>
      <c r="K63" s="1">
        <v>10564</v>
      </c>
      <c r="L63" s="1" t="s">
        <v>300</v>
      </c>
      <c r="M63" s="1">
        <v>117.32599999999999</v>
      </c>
      <c r="N63" s="1">
        <v>7864</v>
      </c>
      <c r="O63" s="1">
        <v>46.5</v>
      </c>
      <c r="P63" s="1">
        <v>0.873</v>
      </c>
      <c r="Q63" s="1">
        <v>118.199</v>
      </c>
      <c r="R63" s="1">
        <v>-2.2679999999999998</v>
      </c>
    </row>
    <row r="64" spans="1:18">
      <c r="A64" s="1">
        <v>66</v>
      </c>
      <c r="B64" s="1" t="s">
        <v>86</v>
      </c>
      <c r="C64" s="1" t="s">
        <v>87</v>
      </c>
      <c r="D64" s="1" t="s">
        <v>30</v>
      </c>
      <c r="E64" s="1" t="s">
        <v>60</v>
      </c>
      <c r="F64" s="1" t="s">
        <v>88</v>
      </c>
      <c r="G64" s="1">
        <v>3</v>
      </c>
      <c r="H64" s="1">
        <v>145.9</v>
      </c>
      <c r="I64" s="1">
        <v>5.0019999999999998</v>
      </c>
      <c r="J64" s="1">
        <v>1.2009236999999999</v>
      </c>
      <c r="K64" s="1">
        <v>3682</v>
      </c>
      <c r="L64" s="1" t="s">
        <v>299</v>
      </c>
      <c r="M64" s="1">
        <v>39.832999999999998</v>
      </c>
      <c r="N64" s="1">
        <v>2760</v>
      </c>
      <c r="O64" s="1">
        <v>45.7</v>
      </c>
      <c r="P64" s="1">
        <v>0.3</v>
      </c>
      <c r="Q64" s="1">
        <v>40.132999999999996</v>
      </c>
      <c r="R64" s="1">
        <v>8.3719999999999999</v>
      </c>
    </row>
    <row r="65" spans="1:18">
      <c r="A65" s="1">
        <v>67</v>
      </c>
      <c r="B65" s="1" t="s">
        <v>83</v>
      </c>
      <c r="C65" s="1" t="s">
        <v>84</v>
      </c>
      <c r="D65" s="1" t="s">
        <v>30</v>
      </c>
      <c r="E65" s="1" t="s">
        <v>60</v>
      </c>
      <c r="F65" s="1" t="s">
        <v>85</v>
      </c>
      <c r="G65" s="1">
        <v>3</v>
      </c>
      <c r="H65" s="1">
        <v>146.69999999999999</v>
      </c>
      <c r="I65" s="1">
        <v>5.0919999999999996</v>
      </c>
      <c r="J65" s="1">
        <v>1.3329879</v>
      </c>
      <c r="K65" s="1">
        <v>4069</v>
      </c>
      <c r="L65" s="1" t="s">
        <v>294</v>
      </c>
      <c r="M65" s="1">
        <v>45.009</v>
      </c>
      <c r="N65" s="1">
        <v>3046</v>
      </c>
      <c r="O65" s="1">
        <v>46.5</v>
      </c>
      <c r="P65" s="1">
        <v>0.33800000000000002</v>
      </c>
      <c r="Q65" s="1">
        <v>45.347000000000001</v>
      </c>
      <c r="R65" s="1">
        <v>7.2380000000000004</v>
      </c>
    </row>
    <row r="66" spans="1:18">
      <c r="A66" s="1">
        <v>68</v>
      </c>
      <c r="B66" s="1" t="s">
        <v>80</v>
      </c>
      <c r="C66" s="1" t="s">
        <v>81</v>
      </c>
      <c r="D66" s="1" t="s">
        <v>30</v>
      </c>
      <c r="E66" s="1" t="s">
        <v>60</v>
      </c>
      <c r="F66" s="1" t="s">
        <v>82</v>
      </c>
      <c r="G66" s="1">
        <v>3</v>
      </c>
      <c r="H66" s="1">
        <v>145.5</v>
      </c>
      <c r="I66" s="1">
        <v>5.0990000000000002</v>
      </c>
      <c r="J66" s="1">
        <v>1.1481006</v>
      </c>
      <c r="K66" s="1">
        <v>3594</v>
      </c>
      <c r="L66" s="1" t="s">
        <v>297</v>
      </c>
      <c r="M66" s="1">
        <v>38.82</v>
      </c>
      <c r="N66" s="1">
        <v>2693</v>
      </c>
      <c r="O66" s="1">
        <v>50.4</v>
      </c>
      <c r="P66" s="1">
        <v>0.29199999999999998</v>
      </c>
      <c r="Q66" s="1">
        <v>39.112000000000002</v>
      </c>
      <c r="R66" s="1">
        <v>7.0709999999999997</v>
      </c>
    </row>
    <row r="67" spans="1:18">
      <c r="A67" s="1">
        <v>69</v>
      </c>
      <c r="B67" s="1" t="s">
        <v>77</v>
      </c>
      <c r="C67" s="1" t="s">
        <v>78</v>
      </c>
      <c r="D67" s="1" t="s">
        <v>30</v>
      </c>
      <c r="E67" s="1" t="s">
        <v>60</v>
      </c>
      <c r="F67" s="1" t="s">
        <v>79</v>
      </c>
      <c r="G67" s="1">
        <v>3</v>
      </c>
      <c r="H67" s="1">
        <v>145.9</v>
      </c>
      <c r="I67" s="1">
        <v>4.9269999999999996</v>
      </c>
      <c r="J67" s="1">
        <v>1.0467865999999999</v>
      </c>
      <c r="K67" s="1">
        <v>3233</v>
      </c>
      <c r="L67" s="1" t="s">
        <v>295</v>
      </c>
      <c r="M67" s="1">
        <v>34.200000000000003</v>
      </c>
      <c r="N67" s="1">
        <v>2421</v>
      </c>
      <c r="O67" s="1">
        <v>46.8</v>
      </c>
      <c r="P67" s="1">
        <v>0.25700000000000001</v>
      </c>
      <c r="Q67" s="1">
        <v>34.457000000000001</v>
      </c>
      <c r="R67" s="1">
        <v>6.5339999999999998</v>
      </c>
    </row>
    <row r="68" spans="1:18">
      <c r="A68" s="1">
        <v>70</v>
      </c>
      <c r="B68" s="1" t="s">
        <v>74</v>
      </c>
      <c r="C68" s="1" t="s">
        <v>75</v>
      </c>
      <c r="D68" s="1" t="s">
        <v>30</v>
      </c>
      <c r="E68" s="1" t="s">
        <v>60</v>
      </c>
      <c r="F68" s="1" t="s">
        <v>76</v>
      </c>
      <c r="G68" s="1">
        <v>3</v>
      </c>
      <c r="H68" s="1">
        <v>145.9</v>
      </c>
      <c r="I68" s="1">
        <v>5.0149999999999997</v>
      </c>
      <c r="J68" s="1">
        <v>0.98775290000000004</v>
      </c>
      <c r="K68" s="1">
        <v>3060</v>
      </c>
      <c r="L68" s="1" t="s">
        <v>292</v>
      </c>
      <c r="M68" s="1">
        <v>32.847999999999999</v>
      </c>
      <c r="N68" s="1">
        <v>2288</v>
      </c>
      <c r="O68" s="1">
        <v>46.7</v>
      </c>
      <c r="P68" s="1">
        <v>0.246</v>
      </c>
      <c r="Q68" s="1">
        <v>33.094000000000001</v>
      </c>
      <c r="R68" s="1">
        <v>6.0949999999999998</v>
      </c>
    </row>
    <row r="69" spans="1:18">
      <c r="A69" s="1">
        <v>71</v>
      </c>
      <c r="B69" s="1" t="s">
        <v>71</v>
      </c>
      <c r="C69" s="1" t="s">
        <v>72</v>
      </c>
      <c r="D69" s="1" t="s">
        <v>30</v>
      </c>
      <c r="E69" s="1" t="s">
        <v>60</v>
      </c>
      <c r="F69" s="1" t="s">
        <v>73</v>
      </c>
      <c r="G69" s="1">
        <v>3</v>
      </c>
      <c r="H69" s="1">
        <v>146.1</v>
      </c>
      <c r="I69" s="1">
        <v>4.9530000000000003</v>
      </c>
      <c r="J69" s="1">
        <v>0.99789490000000003</v>
      </c>
      <c r="K69" s="1">
        <v>3113</v>
      </c>
      <c r="L69" s="1" t="s">
        <v>293</v>
      </c>
      <c r="M69" s="1">
        <v>32.774999999999999</v>
      </c>
      <c r="N69" s="1">
        <v>2328</v>
      </c>
      <c r="O69" s="1">
        <v>50.3</v>
      </c>
      <c r="P69" s="1">
        <v>0.246</v>
      </c>
      <c r="Q69" s="1">
        <v>33.021000000000001</v>
      </c>
      <c r="R69" s="1">
        <v>5.9370000000000003</v>
      </c>
    </row>
    <row r="70" spans="1:18">
      <c r="A70" s="1">
        <v>72</v>
      </c>
      <c r="B70" s="1" t="s">
        <v>68</v>
      </c>
      <c r="C70" s="1" t="s">
        <v>69</v>
      </c>
      <c r="D70" s="1" t="s">
        <v>30</v>
      </c>
      <c r="E70" s="1" t="s">
        <v>60</v>
      </c>
      <c r="F70" s="1" t="s">
        <v>70</v>
      </c>
      <c r="G70" s="1">
        <v>3</v>
      </c>
      <c r="H70" s="1">
        <v>145.5</v>
      </c>
      <c r="I70" s="1">
        <v>4.8920000000000003</v>
      </c>
      <c r="J70" s="1">
        <v>0.90490300000000001</v>
      </c>
      <c r="K70" s="1">
        <v>2789</v>
      </c>
      <c r="L70" s="1" t="s">
        <v>292</v>
      </c>
      <c r="M70" s="1">
        <v>29.355</v>
      </c>
      <c r="N70" s="1">
        <v>2086</v>
      </c>
      <c r="O70" s="1">
        <v>47.2</v>
      </c>
      <c r="P70" s="1">
        <v>0.22</v>
      </c>
      <c r="Q70" s="1">
        <v>29.574999999999999</v>
      </c>
      <c r="R70" s="1">
        <v>6.2089999999999996</v>
      </c>
    </row>
    <row r="71" spans="1:18">
      <c r="A71" s="1">
        <v>73</v>
      </c>
      <c r="B71" s="1" t="s">
        <v>65</v>
      </c>
      <c r="C71" s="1" t="s">
        <v>66</v>
      </c>
      <c r="D71" s="1" t="s">
        <v>30</v>
      </c>
      <c r="E71" s="1" t="s">
        <v>60</v>
      </c>
      <c r="F71" s="1" t="s">
        <v>67</v>
      </c>
      <c r="G71" s="1">
        <v>3</v>
      </c>
      <c r="H71" s="1">
        <v>146.5</v>
      </c>
      <c r="I71" s="1">
        <v>5.1059999999999999</v>
      </c>
      <c r="J71" s="1">
        <v>0.82691530000000002</v>
      </c>
      <c r="K71" s="1">
        <v>2589</v>
      </c>
      <c r="L71" s="1" t="s">
        <v>291</v>
      </c>
      <c r="M71" s="1">
        <v>27.998000000000001</v>
      </c>
      <c r="N71" s="1">
        <v>1937</v>
      </c>
      <c r="O71" s="1">
        <v>47</v>
      </c>
      <c r="P71" s="1">
        <v>0.21</v>
      </c>
      <c r="Q71" s="1">
        <v>28.208000000000002</v>
      </c>
      <c r="R71" s="1">
        <v>7.351</v>
      </c>
    </row>
    <row r="72" spans="1:18">
      <c r="A72" s="1">
        <v>74</v>
      </c>
      <c r="B72" s="1" t="s">
        <v>62</v>
      </c>
      <c r="C72" s="1" t="s">
        <v>63</v>
      </c>
      <c r="D72" s="1" t="s">
        <v>30</v>
      </c>
      <c r="E72" s="1" t="s">
        <v>60</v>
      </c>
      <c r="F72" s="1" t="s">
        <v>64</v>
      </c>
      <c r="G72" s="1">
        <v>3</v>
      </c>
      <c r="H72" s="1">
        <v>146.5</v>
      </c>
      <c r="I72" s="1">
        <v>4.9370000000000003</v>
      </c>
      <c r="J72" s="1">
        <v>1.0263149</v>
      </c>
      <c r="K72" s="1">
        <v>2980</v>
      </c>
      <c r="L72" s="1" t="s">
        <v>291</v>
      </c>
      <c r="M72" s="1">
        <v>33.6</v>
      </c>
      <c r="N72" s="1">
        <v>2229</v>
      </c>
      <c r="O72" s="1">
        <v>47</v>
      </c>
      <c r="P72" s="1">
        <v>0.252</v>
      </c>
      <c r="Q72" s="1">
        <v>33.852000000000004</v>
      </c>
      <c r="R72" s="1">
        <v>6.35</v>
      </c>
    </row>
    <row r="73" spans="1:18">
      <c r="A73" s="1">
        <v>75</v>
      </c>
      <c r="B73" s="1" t="s">
        <v>58</v>
      </c>
      <c r="C73" s="1" t="s">
        <v>59</v>
      </c>
      <c r="D73" s="1" t="s">
        <v>30</v>
      </c>
      <c r="E73" s="1" t="s">
        <v>60</v>
      </c>
      <c r="F73" s="1" t="s">
        <v>61</v>
      </c>
      <c r="G73" s="1">
        <v>3</v>
      </c>
      <c r="H73" s="1">
        <v>146.1</v>
      </c>
      <c r="I73" s="1">
        <v>5.1639999999999997</v>
      </c>
      <c r="J73" s="1">
        <v>0.80833969999999999</v>
      </c>
      <c r="K73" s="1">
        <v>2591</v>
      </c>
      <c r="L73" s="1" t="s">
        <v>290</v>
      </c>
      <c r="M73" s="1">
        <v>27.68</v>
      </c>
      <c r="N73" s="1">
        <v>1937</v>
      </c>
      <c r="O73" s="1">
        <v>47.2</v>
      </c>
      <c r="P73" s="1">
        <v>0.20799999999999999</v>
      </c>
      <c r="Q73" s="1">
        <v>27.887999999999998</v>
      </c>
      <c r="R73" s="1">
        <v>6.649</v>
      </c>
    </row>
    <row r="74" spans="1:18">
      <c r="A74" s="1">
        <v>76</v>
      </c>
      <c r="B74" s="1" t="s">
        <v>56</v>
      </c>
      <c r="C74" s="1" t="s">
        <v>26</v>
      </c>
      <c r="D74" s="1" t="s">
        <v>54</v>
      </c>
      <c r="E74" s="1" t="s">
        <v>23</v>
      </c>
      <c r="F74" s="1" t="s">
        <v>57</v>
      </c>
      <c r="G74" s="1">
        <v>3</v>
      </c>
      <c r="H74" s="1">
        <v>145.69999999999999</v>
      </c>
      <c r="I74" s="1">
        <v>0.34799999999999998</v>
      </c>
      <c r="J74" s="1">
        <v>10.256266699999999</v>
      </c>
      <c r="K74" s="1">
        <v>2127</v>
      </c>
      <c r="L74" s="1" t="s">
        <v>289</v>
      </c>
      <c r="M74" s="1">
        <v>23.669</v>
      </c>
      <c r="N74" s="1">
        <v>1587</v>
      </c>
      <c r="O74" s="1">
        <v>35.700000000000003</v>
      </c>
      <c r="P74" s="1">
        <v>0.17699999999999999</v>
      </c>
      <c r="Q74" s="1">
        <v>23.846</v>
      </c>
      <c r="R74" s="1">
        <v>1.0660000000000001</v>
      </c>
    </row>
    <row r="75" spans="1:18">
      <c r="A75" s="1">
        <v>77</v>
      </c>
      <c r="B75" s="1" t="s">
        <v>53</v>
      </c>
      <c r="C75" s="1" t="s">
        <v>21</v>
      </c>
      <c r="D75" s="1" t="s">
        <v>54</v>
      </c>
      <c r="E75" s="1" t="s">
        <v>23</v>
      </c>
      <c r="F75" s="1" t="s">
        <v>55</v>
      </c>
      <c r="G75" s="1">
        <v>3</v>
      </c>
      <c r="H75" s="1">
        <v>145.9</v>
      </c>
      <c r="I75" s="1">
        <v>0.39100000000000001</v>
      </c>
      <c r="J75" s="1">
        <v>48.412308899999999</v>
      </c>
      <c r="K75" s="1">
        <v>11279</v>
      </c>
      <c r="L75" s="1" t="s">
        <v>288</v>
      </c>
      <c r="M75" s="1">
        <v>125.53100000000001</v>
      </c>
      <c r="N75" s="1">
        <v>8393</v>
      </c>
      <c r="O75" s="1">
        <v>37.6</v>
      </c>
      <c r="P75" s="1">
        <v>0.93400000000000005</v>
      </c>
      <c r="Q75" s="1">
        <v>126.465</v>
      </c>
      <c r="R75" s="1">
        <v>-2.375</v>
      </c>
    </row>
    <row r="76" spans="1:18">
      <c r="A76" s="1">
        <v>78</v>
      </c>
      <c r="B76" s="1" t="s">
        <v>50</v>
      </c>
      <c r="C76" s="1" t="s">
        <v>51</v>
      </c>
      <c r="D76" s="1" t="s">
        <v>30</v>
      </c>
      <c r="E76" s="1" t="s">
        <v>23</v>
      </c>
      <c r="F76" s="1" t="s">
        <v>52</v>
      </c>
      <c r="G76" s="1">
        <v>3</v>
      </c>
      <c r="H76" s="1">
        <v>146.69999999999999</v>
      </c>
      <c r="I76" s="1">
        <v>5.0060000000000002</v>
      </c>
      <c r="J76" s="1">
        <v>1.0944301000000001</v>
      </c>
      <c r="K76" s="1">
        <v>3268</v>
      </c>
      <c r="L76" s="1" t="s">
        <v>287</v>
      </c>
      <c r="M76" s="1">
        <v>36.33</v>
      </c>
      <c r="N76" s="1">
        <v>2445</v>
      </c>
      <c r="O76" s="1">
        <v>37.799999999999997</v>
      </c>
      <c r="P76" s="1">
        <v>0.27300000000000002</v>
      </c>
      <c r="Q76" s="1">
        <v>36.603000000000002</v>
      </c>
      <c r="R76" s="1">
        <v>6.9740000000000002</v>
      </c>
    </row>
    <row r="77" spans="1:18">
      <c r="A77" s="1">
        <v>79</v>
      </c>
      <c r="B77" s="1" t="s">
        <v>47</v>
      </c>
      <c r="C77" s="1" t="s">
        <v>48</v>
      </c>
      <c r="D77" s="1" t="s">
        <v>30</v>
      </c>
      <c r="E77" s="1" t="s">
        <v>23</v>
      </c>
      <c r="F77" s="1" t="s">
        <v>49</v>
      </c>
      <c r="G77" s="1">
        <v>3</v>
      </c>
      <c r="H77" s="1">
        <v>147.30000000000001</v>
      </c>
      <c r="I77" s="1">
        <v>4.8890000000000002</v>
      </c>
      <c r="J77" s="1">
        <v>0.81532159999999998</v>
      </c>
      <c r="K77" s="1">
        <v>2317</v>
      </c>
      <c r="L77" s="1" t="s">
        <v>280</v>
      </c>
      <c r="M77" s="1">
        <v>26.431999999999999</v>
      </c>
      <c r="N77" s="1">
        <v>1733</v>
      </c>
      <c r="O77" s="1">
        <v>39.9</v>
      </c>
      <c r="P77" s="1">
        <v>0.19800000000000001</v>
      </c>
      <c r="Q77" s="1">
        <v>26.63</v>
      </c>
      <c r="R77" s="1">
        <v>6.7919999999999998</v>
      </c>
    </row>
    <row r="78" spans="1:18">
      <c r="A78" s="1">
        <v>80</v>
      </c>
      <c r="B78" s="1" t="s">
        <v>44</v>
      </c>
      <c r="C78" s="1" t="s">
        <v>45</v>
      </c>
      <c r="D78" s="1" t="s">
        <v>30</v>
      </c>
      <c r="E78" s="1" t="s">
        <v>23</v>
      </c>
      <c r="F78" s="1" t="s">
        <v>46</v>
      </c>
      <c r="G78" s="1">
        <v>3</v>
      </c>
      <c r="H78" s="1">
        <v>147.6</v>
      </c>
      <c r="I78" s="1">
        <v>4.9580000000000002</v>
      </c>
      <c r="J78" s="1">
        <v>0.60254890000000005</v>
      </c>
      <c r="K78" s="1">
        <v>1722</v>
      </c>
      <c r="L78" s="1" t="s">
        <v>286</v>
      </c>
      <c r="M78" s="1">
        <v>19.809999999999999</v>
      </c>
      <c r="N78" s="1">
        <v>1286</v>
      </c>
      <c r="O78" s="1">
        <v>39.1</v>
      </c>
      <c r="P78" s="1">
        <v>0.14899999999999999</v>
      </c>
      <c r="Q78" s="1">
        <v>19.959</v>
      </c>
      <c r="R78" s="1">
        <v>5.7329999999999997</v>
      </c>
    </row>
    <row r="79" spans="1:18">
      <c r="A79" s="1">
        <v>81</v>
      </c>
      <c r="B79" s="1" t="s">
        <v>41</v>
      </c>
      <c r="C79" s="1" t="s">
        <v>42</v>
      </c>
      <c r="D79" s="1" t="s">
        <v>30</v>
      </c>
      <c r="E79" s="1" t="s">
        <v>23</v>
      </c>
      <c r="F79" s="1" t="s">
        <v>43</v>
      </c>
      <c r="G79" s="1">
        <v>3</v>
      </c>
      <c r="H79" s="1">
        <v>146.9</v>
      </c>
      <c r="I79" s="1">
        <v>4.9119999999999999</v>
      </c>
      <c r="J79" s="1">
        <v>1.1030082999999999</v>
      </c>
      <c r="K79" s="1">
        <v>3372</v>
      </c>
      <c r="L79" s="1" t="s">
        <v>144</v>
      </c>
      <c r="M79" s="1">
        <v>35.927999999999997</v>
      </c>
      <c r="N79" s="1">
        <v>2514</v>
      </c>
      <c r="O79" s="1">
        <v>39.5</v>
      </c>
      <c r="P79" s="1">
        <v>0.26900000000000002</v>
      </c>
      <c r="Q79" s="1">
        <v>36.196999999999996</v>
      </c>
      <c r="R79" s="1">
        <v>2.5779999999999998</v>
      </c>
    </row>
    <row r="80" spans="1:18">
      <c r="A80" s="1">
        <v>82</v>
      </c>
      <c r="B80" s="1" t="s">
        <v>38</v>
      </c>
      <c r="C80" s="1" t="s">
        <v>39</v>
      </c>
      <c r="D80" s="1" t="s">
        <v>30</v>
      </c>
      <c r="E80" s="1" t="s">
        <v>23</v>
      </c>
      <c r="F80" s="1" t="s">
        <v>40</v>
      </c>
      <c r="G80" s="1">
        <v>3</v>
      </c>
      <c r="H80" s="1">
        <v>146.9</v>
      </c>
      <c r="I80" s="1">
        <v>4.9969999999999999</v>
      </c>
      <c r="J80" s="1">
        <v>1.0744423999999999</v>
      </c>
      <c r="K80" s="1">
        <v>3286</v>
      </c>
      <c r="L80" s="1" t="s">
        <v>285</v>
      </c>
      <c r="M80" s="1">
        <v>35.603999999999999</v>
      </c>
      <c r="N80" s="1">
        <v>2450</v>
      </c>
      <c r="O80" s="1">
        <v>39.799999999999997</v>
      </c>
      <c r="P80" s="1">
        <v>0.26600000000000001</v>
      </c>
      <c r="Q80" s="1">
        <v>35.869999999999997</v>
      </c>
      <c r="R80" s="1">
        <v>2.7690000000000001</v>
      </c>
    </row>
    <row r="81" spans="1:18">
      <c r="A81" s="1">
        <v>83</v>
      </c>
      <c r="B81" s="1" t="s">
        <v>35</v>
      </c>
      <c r="C81" s="1" t="s">
        <v>36</v>
      </c>
      <c r="D81" s="1" t="s">
        <v>30</v>
      </c>
      <c r="E81" s="1" t="s">
        <v>23</v>
      </c>
      <c r="F81" s="1" t="s">
        <v>37</v>
      </c>
      <c r="G81" s="1">
        <v>3</v>
      </c>
      <c r="H81" s="1">
        <v>146.30000000000001</v>
      </c>
      <c r="I81" s="1">
        <v>4.91</v>
      </c>
      <c r="J81" s="1">
        <v>1.1101059</v>
      </c>
      <c r="K81" s="1">
        <v>3246</v>
      </c>
      <c r="L81" s="1" t="s">
        <v>284</v>
      </c>
      <c r="M81" s="1">
        <v>36.145000000000003</v>
      </c>
      <c r="N81" s="1">
        <v>2420</v>
      </c>
      <c r="O81" s="1">
        <v>40.5</v>
      </c>
      <c r="P81" s="1">
        <v>0.27100000000000002</v>
      </c>
      <c r="Q81" s="1">
        <v>36.416000000000004</v>
      </c>
      <c r="R81" s="1">
        <v>3.867</v>
      </c>
    </row>
    <row r="82" spans="1:18">
      <c r="A82" s="1">
        <v>84</v>
      </c>
      <c r="B82" s="1" t="s">
        <v>32</v>
      </c>
      <c r="C82" s="1" t="s">
        <v>33</v>
      </c>
      <c r="D82" s="1" t="s">
        <v>30</v>
      </c>
      <c r="E82" s="1" t="s">
        <v>23</v>
      </c>
      <c r="F82" s="1" t="s">
        <v>34</v>
      </c>
      <c r="G82" s="1">
        <v>3</v>
      </c>
      <c r="H82" s="1">
        <v>146.5</v>
      </c>
      <c r="I82" s="1">
        <v>5.0060000000000002</v>
      </c>
      <c r="J82" s="1">
        <v>0.92603060000000004</v>
      </c>
      <c r="K82" s="1">
        <v>2847</v>
      </c>
      <c r="L82" s="1" t="s">
        <v>283</v>
      </c>
      <c r="M82" s="1">
        <v>30.741</v>
      </c>
      <c r="N82" s="1">
        <v>2123</v>
      </c>
      <c r="O82" s="1">
        <v>40.6</v>
      </c>
      <c r="P82" s="1">
        <v>0.23</v>
      </c>
      <c r="Q82" s="1">
        <v>30.971</v>
      </c>
      <c r="R82" s="1">
        <v>2.589</v>
      </c>
    </row>
    <row r="83" spans="1:18">
      <c r="A83" s="1">
        <v>85</v>
      </c>
      <c r="B83" s="1" t="s">
        <v>28</v>
      </c>
      <c r="C83" s="1" t="s">
        <v>29</v>
      </c>
      <c r="D83" s="1" t="s">
        <v>30</v>
      </c>
      <c r="E83" s="1" t="s">
        <v>23</v>
      </c>
      <c r="F83" s="1" t="s">
        <v>31</v>
      </c>
      <c r="G83" s="1">
        <v>3</v>
      </c>
      <c r="H83" s="1">
        <v>146.9</v>
      </c>
      <c r="I83" s="1">
        <v>4.9210000000000003</v>
      </c>
      <c r="J83" s="1">
        <v>1.1208221</v>
      </c>
      <c r="K83" s="1">
        <v>3318</v>
      </c>
      <c r="L83" s="1" t="s">
        <v>282</v>
      </c>
      <c r="M83" s="1">
        <v>36.576000000000001</v>
      </c>
      <c r="N83" s="1">
        <v>2473</v>
      </c>
      <c r="O83" s="1">
        <v>40.799999999999997</v>
      </c>
      <c r="P83" s="1">
        <v>0.27400000000000002</v>
      </c>
      <c r="Q83" s="1">
        <v>36.85</v>
      </c>
      <c r="R83" s="1">
        <v>2.91</v>
      </c>
    </row>
    <row r="84" spans="1:18">
      <c r="A84" s="1">
        <v>86</v>
      </c>
      <c r="B84" s="1" t="s">
        <v>25</v>
      </c>
      <c r="C84" s="1" t="s">
        <v>26</v>
      </c>
      <c r="D84" s="1" t="s">
        <v>22</v>
      </c>
      <c r="E84" s="1" t="s">
        <v>23</v>
      </c>
      <c r="F84" s="1" t="s">
        <v>27</v>
      </c>
      <c r="G84" s="1">
        <v>3</v>
      </c>
      <c r="H84" s="1">
        <v>146.1</v>
      </c>
      <c r="I84" s="1">
        <v>0.35</v>
      </c>
      <c r="J84" s="1">
        <v>10.572650100000001</v>
      </c>
      <c r="K84" s="1">
        <v>2207</v>
      </c>
      <c r="L84" s="1" t="s">
        <v>281</v>
      </c>
      <c r="M84" s="1">
        <v>24.539000000000001</v>
      </c>
      <c r="N84" s="1">
        <v>1647</v>
      </c>
      <c r="O84" s="1">
        <v>40.9</v>
      </c>
      <c r="P84" s="1">
        <v>0.183</v>
      </c>
      <c r="Q84" s="1">
        <v>24.722000000000001</v>
      </c>
      <c r="R84" s="1">
        <v>0.83799999999999997</v>
      </c>
    </row>
    <row r="85" spans="1:18">
      <c r="A85" s="1">
        <v>87</v>
      </c>
      <c r="B85" s="1" t="s">
        <v>20</v>
      </c>
      <c r="C85" s="1" t="s">
        <v>21</v>
      </c>
      <c r="D85" s="1" t="s">
        <v>22</v>
      </c>
      <c r="E85" s="1" t="s">
        <v>23</v>
      </c>
      <c r="F85" s="1" t="s">
        <v>24</v>
      </c>
      <c r="G85" s="1">
        <v>3</v>
      </c>
      <c r="H85" s="1">
        <v>146.1</v>
      </c>
      <c r="I85" s="1">
        <v>0.38300000000000001</v>
      </c>
      <c r="J85" s="1">
        <v>48.605561999999999</v>
      </c>
      <c r="K85" s="1">
        <v>11076</v>
      </c>
      <c r="L85" s="1" t="s">
        <v>280</v>
      </c>
      <c r="M85" s="1">
        <v>123.453</v>
      </c>
      <c r="N85" s="1">
        <v>8242</v>
      </c>
      <c r="O85" s="1">
        <v>40.200000000000003</v>
      </c>
      <c r="P85" s="1">
        <v>0.91800000000000004</v>
      </c>
      <c r="Q85" s="1">
        <v>124.37100000000001</v>
      </c>
      <c r="R85" s="1">
        <v>-2.5950000000000002</v>
      </c>
    </row>
    <row r="86" spans="1:18">
      <c r="Q86" s="1"/>
    </row>
    <row r="87" spans="1:18">
      <c r="Q87" s="1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80"/>
  <sheetViews>
    <sheetView tabSelected="1" workbookViewId="0">
      <selection activeCell="H18" sqref="H18"/>
    </sheetView>
  </sheetViews>
  <sheetFormatPr defaultRowHeight="12.75"/>
  <sheetData>
    <row r="1" spans="1:45">
      <c r="A1" s="259"/>
      <c r="B1" s="209"/>
      <c r="C1" s="258" t="s">
        <v>314</v>
      </c>
      <c r="D1" s="258"/>
      <c r="E1" s="257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166"/>
      <c r="AL1" s="166"/>
      <c r="AM1" s="166"/>
      <c r="AN1" s="166"/>
      <c r="AO1" s="166"/>
      <c r="AP1" s="166"/>
      <c r="AQ1" s="166"/>
      <c r="AR1" s="166"/>
      <c r="AS1" s="166"/>
    </row>
    <row r="2" spans="1:45">
      <c r="A2" s="259"/>
      <c r="B2" s="209"/>
      <c r="C2" s="258" t="s">
        <v>315</v>
      </c>
      <c r="D2" s="258"/>
      <c r="E2" s="257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166"/>
      <c r="AL2" s="166"/>
      <c r="AM2" s="166"/>
      <c r="AN2" s="166"/>
      <c r="AO2" s="166"/>
      <c r="AP2" s="166"/>
      <c r="AQ2" s="166"/>
      <c r="AR2" s="166"/>
      <c r="AS2" s="166"/>
    </row>
    <row r="3" spans="1:45">
      <c r="A3" s="259"/>
      <c r="B3" s="209"/>
      <c r="C3" s="258"/>
      <c r="D3" s="258"/>
      <c r="E3" s="257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166"/>
      <c r="AL3" s="166"/>
      <c r="AM3" s="166"/>
      <c r="AN3" s="166"/>
      <c r="AO3" s="166"/>
      <c r="AP3" s="166"/>
      <c r="AQ3" s="166"/>
      <c r="AR3" s="166"/>
      <c r="AS3" s="166"/>
    </row>
    <row r="4" spans="1:45" ht="14.25">
      <c r="A4" s="209"/>
      <c r="B4" s="209"/>
      <c r="C4" s="256" t="s">
        <v>313</v>
      </c>
      <c r="D4" s="255"/>
      <c r="E4" s="255"/>
      <c r="F4" s="209"/>
      <c r="G4" s="254" t="s">
        <v>346</v>
      </c>
      <c r="H4" s="253"/>
      <c r="I4" s="253"/>
      <c r="J4" s="209"/>
      <c r="K4" s="252" t="s">
        <v>347</v>
      </c>
      <c r="L4" s="251"/>
      <c r="M4" s="251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166"/>
      <c r="AL4" s="166"/>
      <c r="AM4" s="166"/>
      <c r="AN4" s="166"/>
      <c r="AO4" s="166"/>
      <c r="AP4" s="166"/>
      <c r="AQ4" s="166"/>
      <c r="AR4" s="166"/>
      <c r="AS4" s="166"/>
    </row>
    <row r="5" spans="1:45" ht="13.5" thickBot="1">
      <c r="A5" s="227" t="s">
        <v>316</v>
      </c>
      <c r="B5" s="225"/>
      <c r="C5" s="250" t="s">
        <v>26</v>
      </c>
      <c r="D5" s="250" t="s">
        <v>21</v>
      </c>
      <c r="E5" s="250" t="s">
        <v>348</v>
      </c>
      <c r="F5" s="209"/>
      <c r="G5" s="250" t="s">
        <v>26</v>
      </c>
      <c r="H5" s="250" t="s">
        <v>21</v>
      </c>
      <c r="I5" s="250" t="s">
        <v>348</v>
      </c>
      <c r="J5" s="209"/>
      <c r="K5" s="250" t="s">
        <v>349</v>
      </c>
      <c r="L5" s="250" t="s">
        <v>350</v>
      </c>
      <c r="M5" s="250" t="s">
        <v>348</v>
      </c>
      <c r="N5" s="209"/>
      <c r="O5" s="209"/>
      <c r="P5" s="233" t="s">
        <v>319</v>
      </c>
      <c r="Q5" s="219"/>
      <c r="R5" s="219"/>
      <c r="S5" s="24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166"/>
      <c r="AL5" s="166"/>
      <c r="AM5" s="166"/>
      <c r="AN5" s="166"/>
      <c r="AO5" s="166"/>
      <c r="AP5" s="166"/>
      <c r="AQ5" s="166"/>
      <c r="AR5" s="166"/>
      <c r="AS5" s="166"/>
    </row>
    <row r="6" spans="1:45">
      <c r="A6" s="233" t="s">
        <v>320</v>
      </c>
      <c r="B6" s="248">
        <v>1</v>
      </c>
      <c r="C6" s="247">
        <v>-30.007000000000001</v>
      </c>
      <c r="D6" s="246">
        <v>-37.366</v>
      </c>
      <c r="E6" s="245"/>
      <c r="F6" s="209"/>
      <c r="G6" s="247">
        <v>0.441</v>
      </c>
      <c r="H6" s="246">
        <v>-2.59</v>
      </c>
      <c r="I6" s="245"/>
      <c r="J6" s="209"/>
      <c r="K6" s="247">
        <v>1.855</v>
      </c>
      <c r="L6" s="246">
        <v>22.474</v>
      </c>
      <c r="M6" s="245"/>
      <c r="N6" s="209"/>
      <c r="O6" s="209"/>
      <c r="P6" s="231" t="s">
        <v>321</v>
      </c>
      <c r="Q6" s="212"/>
      <c r="R6" s="212"/>
      <c r="S6" s="230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166"/>
      <c r="AL6" s="166"/>
      <c r="AM6" s="166"/>
      <c r="AN6" s="166"/>
      <c r="AO6" s="166"/>
      <c r="AP6" s="166"/>
      <c r="AQ6" s="166"/>
      <c r="AR6" s="166"/>
      <c r="AS6" s="166"/>
    </row>
    <row r="7" spans="1:45">
      <c r="A7" s="240"/>
      <c r="B7" s="244">
        <v>2</v>
      </c>
      <c r="C7" s="243"/>
      <c r="D7" s="242"/>
      <c r="E7" s="241"/>
      <c r="F7" s="209"/>
      <c r="G7" s="243"/>
      <c r="H7" s="242"/>
      <c r="I7" s="241"/>
      <c r="J7" s="209"/>
      <c r="K7" s="243"/>
      <c r="L7" s="242"/>
      <c r="M7" s="241"/>
      <c r="N7" s="209"/>
      <c r="O7" s="209"/>
      <c r="P7" s="231"/>
      <c r="Q7" s="212"/>
      <c r="R7" s="212"/>
      <c r="S7" s="230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166"/>
      <c r="AL7" s="166"/>
      <c r="AM7" s="166"/>
      <c r="AN7" s="166"/>
      <c r="AO7" s="166"/>
      <c r="AP7" s="166"/>
      <c r="AQ7" s="166"/>
      <c r="AR7" s="166"/>
      <c r="AS7" s="166"/>
    </row>
    <row r="8" spans="1:45">
      <c r="A8" s="240"/>
      <c r="B8" s="238">
        <v>3</v>
      </c>
      <c r="C8" s="242"/>
      <c r="D8" s="242"/>
      <c r="E8" s="241"/>
      <c r="F8" s="209"/>
      <c r="G8" s="243"/>
      <c r="H8" s="242"/>
      <c r="I8" s="241"/>
      <c r="J8" s="209"/>
      <c r="K8" s="243"/>
      <c r="L8" s="242"/>
      <c r="M8" s="241"/>
      <c r="N8" s="209"/>
      <c r="O8" s="209"/>
      <c r="P8" s="231"/>
      <c r="Q8" s="212"/>
      <c r="R8" s="212"/>
      <c r="S8" s="230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166"/>
      <c r="AL8" s="166"/>
      <c r="AM8" s="166"/>
      <c r="AN8" s="166"/>
      <c r="AO8" s="166"/>
      <c r="AP8" s="166"/>
      <c r="AQ8" s="166"/>
      <c r="AR8" s="166"/>
      <c r="AS8" s="166"/>
    </row>
    <row r="9" spans="1:45">
      <c r="A9" s="240"/>
      <c r="B9" s="238">
        <v>4</v>
      </c>
      <c r="C9" s="242"/>
      <c r="D9" s="242"/>
      <c r="E9" s="241"/>
      <c r="F9" s="209"/>
      <c r="G9" s="243"/>
      <c r="H9" s="242"/>
      <c r="I9" s="241"/>
      <c r="J9" s="209"/>
      <c r="K9" s="243"/>
      <c r="L9" s="242"/>
      <c r="M9" s="241"/>
      <c r="N9" s="209"/>
      <c r="O9" s="209"/>
      <c r="P9" s="240" t="s">
        <v>330</v>
      </c>
      <c r="Q9" s="239"/>
      <c r="R9" s="212"/>
      <c r="S9" s="230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166"/>
      <c r="AL9" s="166"/>
      <c r="AM9" s="166"/>
      <c r="AN9" s="166"/>
      <c r="AO9" s="166"/>
      <c r="AP9" s="166"/>
      <c r="AQ9" s="166"/>
      <c r="AR9" s="166"/>
      <c r="AS9" s="166"/>
    </row>
    <row r="10" spans="1:45">
      <c r="A10" s="240"/>
      <c r="B10" s="238">
        <v>5</v>
      </c>
      <c r="C10" s="242"/>
      <c r="D10" s="242"/>
      <c r="E10" s="241"/>
      <c r="F10" s="209"/>
      <c r="G10" s="243"/>
      <c r="H10" s="242"/>
      <c r="I10" s="241"/>
      <c r="J10" s="209"/>
      <c r="K10" s="243"/>
      <c r="L10" s="242"/>
      <c r="M10" s="241"/>
      <c r="N10" s="209"/>
      <c r="O10" s="209"/>
      <c r="P10" s="240" t="s">
        <v>322</v>
      </c>
      <c r="Q10" s="239">
        <f>SLOPE(C25:D25,C23:D23)</f>
        <v>1.0178013317026775</v>
      </c>
      <c r="R10" s="212"/>
      <c r="S10" s="230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166"/>
      <c r="AL10" s="166"/>
      <c r="AM10" s="166"/>
      <c r="AN10" s="166"/>
      <c r="AO10" s="166"/>
      <c r="AP10" s="166"/>
      <c r="AQ10" s="166"/>
      <c r="AR10" s="166"/>
      <c r="AS10" s="166"/>
    </row>
    <row r="11" spans="1:45">
      <c r="A11" s="240"/>
      <c r="B11" s="238">
        <v>6</v>
      </c>
      <c r="C11" s="242"/>
      <c r="D11" s="242"/>
      <c r="E11" s="241"/>
      <c r="F11" s="209"/>
      <c r="G11" s="243"/>
      <c r="H11" s="242"/>
      <c r="I11" s="241"/>
      <c r="J11" s="209"/>
      <c r="K11" s="243"/>
      <c r="L11" s="242"/>
      <c r="M11" s="241"/>
      <c r="N11" s="209"/>
      <c r="O11" s="209"/>
      <c r="P11" s="240" t="s">
        <v>323</v>
      </c>
      <c r="Q11" s="239">
        <f>INTERCEPT(C25:D25,C23:D23)</f>
        <v>1.0111645604022428</v>
      </c>
      <c r="R11" s="212"/>
      <c r="S11" s="230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166"/>
      <c r="AL11" s="166"/>
      <c r="AM11" s="166"/>
      <c r="AN11" s="166"/>
      <c r="AO11" s="166"/>
      <c r="AP11" s="166"/>
      <c r="AQ11" s="166"/>
      <c r="AR11" s="166"/>
      <c r="AS11" s="166"/>
    </row>
    <row r="12" spans="1:45">
      <c r="A12" s="240"/>
      <c r="B12" s="238">
        <v>7</v>
      </c>
      <c r="C12" s="242"/>
      <c r="D12" s="242"/>
      <c r="E12" s="241"/>
      <c r="F12" s="209"/>
      <c r="G12" s="243"/>
      <c r="H12" s="242"/>
      <c r="I12" s="241"/>
      <c r="J12" s="209"/>
      <c r="K12" s="243"/>
      <c r="L12" s="242"/>
      <c r="M12" s="241"/>
      <c r="N12" s="209"/>
      <c r="O12" s="209"/>
      <c r="P12" s="240"/>
      <c r="Q12" s="239"/>
      <c r="R12" s="212"/>
      <c r="S12" s="230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166"/>
      <c r="AL12" s="166"/>
      <c r="AM12" s="166"/>
      <c r="AN12" s="166"/>
      <c r="AO12" s="166"/>
      <c r="AP12" s="166"/>
      <c r="AQ12" s="166"/>
      <c r="AR12" s="166"/>
      <c r="AS12" s="166"/>
    </row>
    <row r="13" spans="1:45">
      <c r="A13" s="240"/>
      <c r="B13" s="238">
        <v>8</v>
      </c>
      <c r="C13" s="242"/>
      <c r="D13" s="242"/>
      <c r="E13" s="241"/>
      <c r="F13" s="209"/>
      <c r="G13" s="243"/>
      <c r="H13" s="242"/>
      <c r="I13" s="241"/>
      <c r="J13" s="209"/>
      <c r="K13" s="243"/>
      <c r="L13" s="242"/>
      <c r="M13" s="241"/>
      <c r="N13" s="209"/>
      <c r="O13" s="209"/>
      <c r="P13" s="240"/>
      <c r="Q13" s="239"/>
      <c r="R13" s="212"/>
      <c r="S13" s="230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166"/>
      <c r="AL13" s="166"/>
      <c r="AM13" s="166"/>
      <c r="AN13" s="166"/>
      <c r="AO13" s="166"/>
      <c r="AP13" s="166"/>
      <c r="AQ13" s="166"/>
      <c r="AR13" s="166"/>
      <c r="AS13" s="166"/>
    </row>
    <row r="14" spans="1:45">
      <c r="A14" s="240"/>
      <c r="B14" s="238">
        <v>9</v>
      </c>
      <c r="C14" s="242"/>
      <c r="D14" s="242"/>
      <c r="E14" s="241"/>
      <c r="F14" s="209"/>
      <c r="G14" s="243"/>
      <c r="H14" s="242"/>
      <c r="I14" s="241"/>
      <c r="J14" s="209"/>
      <c r="K14" s="243"/>
      <c r="L14" s="242"/>
      <c r="M14" s="241"/>
      <c r="N14" s="209"/>
      <c r="O14" s="209"/>
      <c r="P14" s="240" t="s">
        <v>344</v>
      </c>
      <c r="Q14" s="239"/>
      <c r="R14" s="212"/>
      <c r="S14" s="230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166"/>
      <c r="AL14" s="166"/>
      <c r="AM14" s="166"/>
      <c r="AN14" s="166"/>
      <c r="AO14" s="166"/>
      <c r="AP14" s="166"/>
      <c r="AQ14" s="166"/>
      <c r="AR14" s="166"/>
      <c r="AS14" s="166"/>
    </row>
    <row r="15" spans="1:45">
      <c r="A15" s="240"/>
      <c r="B15" s="238">
        <v>10</v>
      </c>
      <c r="C15" s="242"/>
      <c r="D15" s="242"/>
      <c r="E15" s="241"/>
      <c r="F15" s="209"/>
      <c r="G15" s="243"/>
      <c r="H15" s="242"/>
      <c r="I15" s="241"/>
      <c r="J15" s="209"/>
      <c r="K15" s="243"/>
      <c r="L15" s="242"/>
      <c r="M15" s="241"/>
      <c r="N15" s="209"/>
      <c r="O15" s="209"/>
      <c r="P15" s="240" t="s">
        <v>322</v>
      </c>
      <c r="Q15" s="239">
        <f>SLOPE(G25:H25,G23:H23)</f>
        <v>1.3493896403827119</v>
      </c>
      <c r="R15" s="212"/>
      <c r="S15" s="230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166"/>
      <c r="AL15" s="166"/>
      <c r="AM15" s="166"/>
      <c r="AN15" s="166"/>
      <c r="AO15" s="166"/>
      <c r="AP15" s="166"/>
      <c r="AQ15" s="166"/>
      <c r="AR15" s="166"/>
      <c r="AS15" s="166"/>
    </row>
    <row r="16" spans="1:45">
      <c r="A16" s="240"/>
      <c r="B16" s="238">
        <v>11</v>
      </c>
      <c r="C16" s="242"/>
      <c r="D16" s="242"/>
      <c r="E16" s="241"/>
      <c r="F16" s="209"/>
      <c r="G16" s="243"/>
      <c r="H16" s="242"/>
      <c r="I16" s="241"/>
      <c r="J16" s="209"/>
      <c r="K16" s="243"/>
      <c r="L16" s="242"/>
      <c r="M16" s="241"/>
      <c r="N16" s="209"/>
      <c r="O16" s="209"/>
      <c r="P16" s="240" t="s">
        <v>323</v>
      </c>
      <c r="Q16" s="239">
        <f>INTERCEPT(G25:H25,G23:H23)</f>
        <v>0.58491916859122395</v>
      </c>
      <c r="R16" s="212"/>
      <c r="S16" s="230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166"/>
      <c r="AL16" s="166"/>
      <c r="AM16" s="166"/>
      <c r="AN16" s="166"/>
      <c r="AO16" s="166"/>
      <c r="AP16" s="166"/>
      <c r="AQ16" s="166"/>
      <c r="AR16" s="166"/>
      <c r="AS16" s="166"/>
    </row>
    <row r="17" spans="1:45">
      <c r="A17" s="240"/>
      <c r="B17" s="238">
        <v>12</v>
      </c>
      <c r="C17" s="242"/>
      <c r="D17" s="242"/>
      <c r="E17" s="241"/>
      <c r="F17" s="209"/>
      <c r="G17" s="243"/>
      <c r="H17" s="242"/>
      <c r="I17" s="241"/>
      <c r="J17" s="209"/>
      <c r="K17" s="243"/>
      <c r="L17" s="242"/>
      <c r="M17" s="241"/>
      <c r="N17" s="209"/>
      <c r="O17" s="209"/>
      <c r="P17" s="240"/>
      <c r="Q17" s="239"/>
      <c r="R17" s="212"/>
      <c r="S17" s="230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166"/>
      <c r="AL17" s="166"/>
      <c r="AM17" s="166"/>
      <c r="AN17" s="166"/>
      <c r="AO17" s="166"/>
      <c r="AP17" s="166"/>
      <c r="AQ17" s="166"/>
      <c r="AR17" s="166"/>
      <c r="AS17" s="166"/>
    </row>
    <row r="18" spans="1:45">
      <c r="A18" s="240"/>
      <c r="B18" s="238">
        <v>13</v>
      </c>
      <c r="C18" s="242"/>
      <c r="D18" s="242"/>
      <c r="E18" s="241"/>
      <c r="F18" s="209"/>
      <c r="G18" s="243"/>
      <c r="H18" s="242"/>
      <c r="I18" s="241"/>
      <c r="J18" s="209"/>
      <c r="K18" s="243"/>
      <c r="L18" s="242"/>
      <c r="M18" s="241"/>
      <c r="N18" s="209"/>
      <c r="O18" s="209"/>
      <c r="P18" s="240"/>
      <c r="Q18" s="239"/>
      <c r="R18" s="212"/>
      <c r="S18" s="230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166"/>
      <c r="AL18" s="166"/>
      <c r="AM18" s="166"/>
      <c r="AN18" s="166"/>
      <c r="AO18" s="166"/>
      <c r="AP18" s="166"/>
      <c r="AQ18" s="166"/>
      <c r="AR18" s="166"/>
      <c r="AS18" s="166"/>
    </row>
    <row r="19" spans="1:45">
      <c r="A19" s="240"/>
      <c r="B19" s="238">
        <v>14</v>
      </c>
      <c r="C19" s="242"/>
      <c r="D19" s="242"/>
      <c r="E19" s="241"/>
      <c r="F19" s="209"/>
      <c r="G19" s="243"/>
      <c r="H19" s="242"/>
      <c r="I19" s="241"/>
      <c r="J19" s="209"/>
      <c r="K19" s="243"/>
      <c r="L19" s="242"/>
      <c r="M19" s="241"/>
      <c r="N19" s="209"/>
      <c r="O19" s="209"/>
      <c r="P19" s="240" t="s">
        <v>351</v>
      </c>
      <c r="Q19" s="239"/>
      <c r="R19" s="212"/>
      <c r="S19" s="230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166"/>
      <c r="AL19" s="166"/>
      <c r="AM19" s="166"/>
      <c r="AN19" s="166"/>
      <c r="AO19" s="166"/>
      <c r="AP19" s="166"/>
      <c r="AQ19" s="166"/>
      <c r="AR19" s="166"/>
      <c r="AS19" s="166"/>
    </row>
    <row r="20" spans="1:45">
      <c r="A20" s="240"/>
      <c r="B20" s="238">
        <v>15</v>
      </c>
      <c r="C20" s="242"/>
      <c r="D20" s="242"/>
      <c r="E20" s="241"/>
      <c r="F20" s="209"/>
      <c r="G20" s="243"/>
      <c r="H20" s="242"/>
      <c r="I20" s="241"/>
      <c r="J20" s="209"/>
      <c r="K20" s="243"/>
      <c r="L20" s="242"/>
      <c r="M20" s="241"/>
      <c r="N20" s="209"/>
      <c r="O20" s="209"/>
      <c r="P20" s="240" t="s">
        <v>322</v>
      </c>
      <c r="Q20" s="239">
        <f>SLOPE(K25:L25,K23:L23)</f>
        <v>1.1154760172656288</v>
      </c>
      <c r="R20" s="212"/>
      <c r="S20" s="230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166"/>
      <c r="AL20" s="166"/>
      <c r="AM20" s="166"/>
      <c r="AN20" s="166"/>
      <c r="AO20" s="166"/>
      <c r="AP20" s="166"/>
      <c r="AQ20" s="166"/>
      <c r="AR20" s="166"/>
      <c r="AS20" s="166"/>
    </row>
    <row r="21" spans="1:45">
      <c r="A21" s="240"/>
      <c r="B21" s="238">
        <v>16</v>
      </c>
      <c r="C21" s="243"/>
      <c r="D21" s="242"/>
      <c r="E21" s="241"/>
      <c r="F21" s="209"/>
      <c r="G21" s="243"/>
      <c r="H21" s="242"/>
      <c r="I21" s="241"/>
      <c r="J21" s="209"/>
      <c r="K21" s="243"/>
      <c r="L21" s="242"/>
      <c r="M21" s="241"/>
      <c r="N21" s="209"/>
      <c r="O21" s="209"/>
      <c r="P21" s="240" t="s">
        <v>323</v>
      </c>
      <c r="Q21" s="239">
        <f>INTERCEPT(K25:L25,K23:L23)</f>
        <v>-2.3692080120277428</v>
      </c>
      <c r="R21" s="212"/>
      <c r="S21" s="230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166"/>
      <c r="AL21" s="166"/>
      <c r="AM21" s="166"/>
      <c r="AN21" s="166"/>
      <c r="AO21" s="166"/>
      <c r="AP21" s="166"/>
      <c r="AQ21" s="166"/>
      <c r="AR21" s="166"/>
      <c r="AS21" s="166"/>
    </row>
    <row r="22" spans="1:45" ht="13.5" thickBot="1">
      <c r="A22" s="232"/>
      <c r="B22" s="238">
        <v>17</v>
      </c>
      <c r="C22" s="237"/>
      <c r="D22" s="236"/>
      <c r="E22" s="235"/>
      <c r="F22" s="209"/>
      <c r="G22" s="237"/>
      <c r="H22" s="236"/>
      <c r="I22" s="235"/>
      <c r="J22" s="209"/>
      <c r="K22" s="237"/>
      <c r="L22" s="236"/>
      <c r="M22" s="235"/>
      <c r="N22" s="209"/>
      <c r="O22" s="209"/>
      <c r="P22" s="231"/>
      <c r="Q22" s="234"/>
      <c r="R22" s="212"/>
      <c r="S22" s="230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166"/>
      <c r="AL22" s="166"/>
      <c r="AM22" s="166"/>
      <c r="AN22" s="166"/>
      <c r="AO22" s="166"/>
      <c r="AP22" s="166"/>
      <c r="AQ22" s="166"/>
      <c r="AR22" s="166"/>
      <c r="AS22" s="166"/>
    </row>
    <row r="23" spans="1:45">
      <c r="A23" s="233" t="s">
        <v>324</v>
      </c>
      <c r="B23" s="220"/>
      <c r="C23" s="210">
        <f>AVERAGE(C6:C22)</f>
        <v>-30.007000000000001</v>
      </c>
      <c r="D23" s="210">
        <f>AVERAGE(D6:D22)</f>
        <v>-37.366</v>
      </c>
      <c r="E23" s="210" t="e">
        <f>AVERAGE(E6:E22)</f>
        <v>#DIV/0!</v>
      </c>
      <c r="F23" s="210"/>
      <c r="G23" s="210">
        <f>AVERAGE(G6:G22)</f>
        <v>0.441</v>
      </c>
      <c r="H23" s="210">
        <f>AVERAGE(H6:H22)</f>
        <v>-2.59</v>
      </c>
      <c r="I23" s="210" t="e">
        <f>AVERAGE(I6:I22)</f>
        <v>#DIV/0!</v>
      </c>
      <c r="J23" s="210"/>
      <c r="K23" s="210">
        <f>AVERAGE(K6:K22)</f>
        <v>1.855</v>
      </c>
      <c r="L23" s="210">
        <f>AVERAGE(L6:L22)</f>
        <v>22.474</v>
      </c>
      <c r="M23" s="210" t="e">
        <f>AVERAGE(M6:M22)</f>
        <v>#DIV/0!</v>
      </c>
      <c r="N23" s="209"/>
      <c r="O23" s="209"/>
      <c r="P23" s="231"/>
      <c r="Q23" s="212"/>
      <c r="R23" s="212"/>
      <c r="S23" s="230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166"/>
      <c r="AL23" s="166"/>
      <c r="AM23" s="166"/>
      <c r="AN23" s="166"/>
      <c r="AO23" s="166"/>
      <c r="AP23" s="166"/>
      <c r="AQ23" s="166"/>
      <c r="AR23" s="166"/>
      <c r="AS23" s="166"/>
    </row>
    <row r="24" spans="1:45">
      <c r="A24" s="232" t="s">
        <v>325</v>
      </c>
      <c r="B24" s="217"/>
      <c r="C24" s="214" t="e">
        <f>STDEV(C6:C22)</f>
        <v>#DIV/0!</v>
      </c>
      <c r="D24" s="214" t="e">
        <f>STDEV(D6:D22)</f>
        <v>#DIV/0!</v>
      </c>
      <c r="E24" s="214" t="e">
        <f>STDEV(E6:E22)</f>
        <v>#DIV/0!</v>
      </c>
      <c r="F24" s="210"/>
      <c r="G24" s="214" t="e">
        <f>STDEV(G6:G22)</f>
        <v>#DIV/0!</v>
      </c>
      <c r="H24" s="214" t="e">
        <f>STDEV(H6:H22)</f>
        <v>#DIV/0!</v>
      </c>
      <c r="I24" s="214" t="e">
        <f>STDEV(I6:I22)</f>
        <v>#DIV/0!</v>
      </c>
      <c r="J24" s="210"/>
      <c r="K24" s="214" t="e">
        <f>STDEV(K6:K22)</f>
        <v>#DIV/0!</v>
      </c>
      <c r="L24" s="214" t="e">
        <f>STDEV(L6:L22)</f>
        <v>#DIV/0!</v>
      </c>
      <c r="M24" s="214" t="e">
        <f>STDEV(M6:M22)</f>
        <v>#DIV/0!</v>
      </c>
      <c r="N24" s="209"/>
      <c r="O24" s="209"/>
      <c r="P24" s="231"/>
      <c r="Q24" s="212"/>
      <c r="R24" s="212"/>
      <c r="S24" s="230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166"/>
      <c r="AL24" s="166"/>
      <c r="AM24" s="166"/>
      <c r="AN24" s="166"/>
      <c r="AO24" s="166"/>
      <c r="AP24" s="166"/>
      <c r="AQ24" s="166"/>
      <c r="AR24" s="166"/>
      <c r="AS24" s="166"/>
    </row>
    <row r="25" spans="1:45">
      <c r="A25" s="227" t="s">
        <v>326</v>
      </c>
      <c r="B25" s="224"/>
      <c r="C25" s="39">
        <v>-29.53</v>
      </c>
      <c r="D25" s="78">
        <v>-37.020000000000003</v>
      </c>
      <c r="E25" s="39">
        <v>0</v>
      </c>
      <c r="F25" s="31"/>
      <c r="G25" s="39">
        <v>1.18</v>
      </c>
      <c r="H25" s="78">
        <v>-2.91</v>
      </c>
      <c r="I25" s="39">
        <v>0</v>
      </c>
      <c r="J25" s="210"/>
      <c r="K25" s="226">
        <v>-0.3</v>
      </c>
      <c r="L25" s="226">
        <v>22.7</v>
      </c>
      <c r="M25" s="226">
        <v>0</v>
      </c>
      <c r="N25" s="209"/>
      <c r="O25" s="209"/>
      <c r="P25" s="229"/>
      <c r="Q25" s="216"/>
      <c r="R25" s="216"/>
      <c r="S25" s="228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166"/>
      <c r="AL25" s="166"/>
      <c r="AM25" s="166"/>
      <c r="AN25" s="166"/>
      <c r="AO25" s="166"/>
      <c r="AP25" s="166"/>
      <c r="AQ25" s="166"/>
      <c r="AR25" s="166"/>
      <c r="AS25" s="166"/>
    </row>
    <row r="26" spans="1:45">
      <c r="A26" s="227" t="s">
        <v>327</v>
      </c>
      <c r="B26" s="224"/>
      <c r="C26" s="226">
        <f>C25-C23</f>
        <v>0.47700000000000031</v>
      </c>
      <c r="D26" s="226">
        <f>D25-D23</f>
        <v>0.34599999999999653</v>
      </c>
      <c r="E26" s="226" t="e">
        <f>E25-E23</f>
        <v>#DIV/0!</v>
      </c>
      <c r="F26" s="210"/>
      <c r="G26" s="226">
        <f>G25-G23</f>
        <v>0.73899999999999988</v>
      </c>
      <c r="H26" s="226">
        <f>H25-H23</f>
        <v>-0.32000000000000028</v>
      </c>
      <c r="I26" s="226" t="e">
        <f>I25-I23</f>
        <v>#DIV/0!</v>
      </c>
      <c r="J26" s="210"/>
      <c r="K26" s="226">
        <f>K25-K23</f>
        <v>-2.1549999999999998</v>
      </c>
      <c r="L26" s="226">
        <f>L25-L23</f>
        <v>0.22599999999999909</v>
      </c>
      <c r="M26" s="226" t="e">
        <f>M25-M23</f>
        <v>#DIV/0!</v>
      </c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166"/>
      <c r="AL26" s="166"/>
      <c r="AM26" s="166"/>
      <c r="AN26" s="166"/>
      <c r="AO26" s="166"/>
      <c r="AP26" s="166"/>
      <c r="AQ26" s="166"/>
      <c r="AR26" s="166"/>
      <c r="AS26" s="166"/>
    </row>
    <row r="27" spans="1:45">
      <c r="A27" s="213"/>
      <c r="B27" s="212"/>
      <c r="C27" s="218"/>
      <c r="D27" s="218"/>
      <c r="E27" s="218"/>
      <c r="F27" s="209"/>
      <c r="G27" s="212"/>
      <c r="H27" s="212"/>
      <c r="I27" s="212"/>
      <c r="J27" s="212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166"/>
      <c r="AL27" s="166"/>
      <c r="AM27" s="166"/>
      <c r="AN27" s="166"/>
      <c r="AO27" s="166"/>
      <c r="AP27" s="166"/>
      <c r="AQ27" s="166"/>
      <c r="AR27" s="166"/>
      <c r="AS27" s="166"/>
    </row>
    <row r="28" spans="1:45">
      <c r="A28" s="213"/>
      <c r="B28" s="212"/>
      <c r="C28" s="218"/>
      <c r="D28" s="218"/>
      <c r="E28" s="218"/>
      <c r="F28" s="209"/>
      <c r="G28" s="212"/>
      <c r="H28" s="212"/>
      <c r="I28" s="212"/>
      <c r="J28" s="212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166"/>
      <c r="AL28" s="166"/>
      <c r="AM28" s="166"/>
      <c r="AN28" s="166"/>
      <c r="AO28" s="166"/>
      <c r="AP28" s="166"/>
      <c r="AQ28" s="166"/>
      <c r="AR28" s="166"/>
      <c r="AS28" s="166"/>
    </row>
    <row r="29" spans="1:45">
      <c r="A29" s="213"/>
      <c r="B29" s="212"/>
      <c r="C29" s="218"/>
      <c r="D29" s="218"/>
      <c r="E29" s="218"/>
      <c r="F29" s="209"/>
      <c r="G29" s="212"/>
      <c r="H29" s="212"/>
      <c r="I29" s="212"/>
      <c r="J29" s="212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166"/>
      <c r="AL29" s="166"/>
      <c r="AM29" s="166"/>
      <c r="AN29" s="166"/>
      <c r="AO29" s="166"/>
      <c r="AP29" s="166"/>
      <c r="AQ29" s="166"/>
      <c r="AR29" s="166"/>
      <c r="AS29" s="166"/>
    </row>
    <row r="30" spans="1:45">
      <c r="A30" s="225" t="s">
        <v>328</v>
      </c>
      <c r="B30" s="224"/>
      <c r="C30" s="223" t="s">
        <v>352</v>
      </c>
      <c r="D30" s="223" t="s">
        <v>330</v>
      </c>
      <c r="E30" s="218"/>
      <c r="F30" s="209"/>
      <c r="G30" s="222" t="s">
        <v>353</v>
      </c>
      <c r="H30" s="222" t="s">
        <v>344</v>
      </c>
      <c r="I30" s="212"/>
      <c r="J30" s="212"/>
      <c r="K30" s="221" t="s">
        <v>354</v>
      </c>
      <c r="L30" s="221" t="s">
        <v>351</v>
      </c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166"/>
      <c r="AL30" s="166"/>
      <c r="AM30" s="166"/>
      <c r="AN30" s="166"/>
      <c r="AO30" s="166"/>
      <c r="AP30" s="166"/>
      <c r="AQ30" s="166"/>
      <c r="AR30" s="166"/>
      <c r="AS30" s="166"/>
    </row>
    <row r="31" spans="1:45">
      <c r="A31" s="220" t="s">
        <v>331</v>
      </c>
      <c r="B31" s="219">
        <v>1</v>
      </c>
      <c r="C31" s="218">
        <v>0</v>
      </c>
      <c r="D31" s="218">
        <v>0</v>
      </c>
      <c r="E31" s="218"/>
      <c r="F31" s="218"/>
      <c r="G31" s="218">
        <v>0</v>
      </c>
      <c r="H31" s="218">
        <v>0</v>
      </c>
      <c r="I31" s="218"/>
      <c r="J31" s="218"/>
      <c r="K31" s="218">
        <v>0</v>
      </c>
      <c r="L31" s="218">
        <v>0</v>
      </c>
      <c r="M31" s="209"/>
      <c r="N31" s="209"/>
      <c r="O31" s="209"/>
      <c r="P31" s="82" t="s">
        <v>355</v>
      </c>
      <c r="Q31" s="83" t="s">
        <v>356</v>
      </c>
      <c r="R31" s="83" t="s">
        <v>357</v>
      </c>
      <c r="S31" s="84" t="s">
        <v>358</v>
      </c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166"/>
      <c r="AL31" s="166"/>
      <c r="AM31" s="166"/>
      <c r="AN31" s="166"/>
      <c r="AO31" s="166"/>
      <c r="AP31" s="166"/>
      <c r="AQ31" s="166"/>
      <c r="AR31" s="166"/>
      <c r="AS31" s="166"/>
    </row>
    <row r="32" spans="1:45">
      <c r="A32" s="213" t="s">
        <v>331</v>
      </c>
      <c r="B32" s="212">
        <v>2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09"/>
      <c r="N32" s="209"/>
      <c r="O32" s="209"/>
      <c r="P32" s="85" t="s">
        <v>26</v>
      </c>
      <c r="Q32" s="86">
        <v>0.71089999999999998</v>
      </c>
      <c r="R32" s="86">
        <v>0.1036</v>
      </c>
      <c r="S32" s="87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166"/>
      <c r="AL32" s="166"/>
      <c r="AM32" s="166"/>
      <c r="AN32" s="166"/>
      <c r="AO32" s="166"/>
      <c r="AP32" s="166"/>
      <c r="AQ32" s="166"/>
      <c r="AR32" s="166"/>
      <c r="AS32" s="166"/>
    </row>
    <row r="33" spans="1:45">
      <c r="A33" s="213" t="s">
        <v>331</v>
      </c>
      <c r="B33" s="212">
        <v>3</v>
      </c>
      <c r="C33" s="218"/>
      <c r="D33" s="218"/>
      <c r="E33" s="209"/>
      <c r="F33" s="209"/>
      <c r="G33" s="218"/>
      <c r="H33" s="218"/>
      <c r="I33" s="212"/>
      <c r="J33" s="212"/>
      <c r="K33" s="218"/>
      <c r="L33" s="218"/>
      <c r="M33" s="209"/>
      <c r="N33" s="209"/>
      <c r="O33" s="209"/>
      <c r="P33" s="88" t="s">
        <v>359</v>
      </c>
      <c r="Q33" s="89"/>
      <c r="R33" s="89"/>
      <c r="S33" s="90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166"/>
      <c r="AL33" s="166"/>
      <c r="AM33" s="166"/>
      <c r="AN33" s="166"/>
      <c r="AO33" s="166"/>
      <c r="AP33" s="166"/>
      <c r="AQ33" s="166"/>
      <c r="AR33" s="166"/>
      <c r="AS33" s="166"/>
    </row>
    <row r="34" spans="1:45">
      <c r="A34" s="213" t="s">
        <v>331</v>
      </c>
      <c r="B34" s="212">
        <v>4</v>
      </c>
      <c r="C34" s="218"/>
      <c r="D34" s="218"/>
      <c r="E34" s="209"/>
      <c r="F34" s="209"/>
      <c r="G34" s="218"/>
      <c r="H34" s="218"/>
      <c r="I34" s="212"/>
      <c r="J34" s="212"/>
      <c r="K34" s="218"/>
      <c r="L34" s="218"/>
      <c r="M34" s="209"/>
      <c r="N34" s="209"/>
      <c r="O34" s="209"/>
      <c r="P34" s="88" t="s">
        <v>360</v>
      </c>
      <c r="Q34" s="89"/>
      <c r="R34" s="89"/>
      <c r="S34" s="90">
        <v>0.13</v>
      </c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166"/>
      <c r="AL34" s="166"/>
      <c r="AM34" s="166"/>
      <c r="AN34" s="166"/>
      <c r="AO34" s="166"/>
      <c r="AP34" s="166"/>
      <c r="AQ34" s="166"/>
      <c r="AR34" s="166"/>
      <c r="AS34" s="166"/>
    </row>
    <row r="35" spans="1:45">
      <c r="A35" s="213" t="s">
        <v>331</v>
      </c>
      <c r="B35" s="212">
        <v>5</v>
      </c>
      <c r="C35" s="218"/>
      <c r="D35" s="218"/>
      <c r="E35" s="209"/>
      <c r="F35" s="209"/>
      <c r="G35" s="218"/>
      <c r="H35" s="218"/>
      <c r="I35" s="212"/>
      <c r="J35" s="212"/>
      <c r="K35" s="218"/>
      <c r="L35" s="218"/>
      <c r="M35" s="209"/>
      <c r="N35" s="209"/>
      <c r="O35" s="209"/>
      <c r="P35" s="91"/>
      <c r="Q35" s="92"/>
      <c r="R35" s="92"/>
      <c r="S35" s="93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166"/>
      <c r="AL35" s="166"/>
      <c r="AM35" s="166"/>
      <c r="AN35" s="166"/>
      <c r="AO35" s="166"/>
      <c r="AP35" s="166"/>
      <c r="AQ35" s="166"/>
      <c r="AR35" s="166"/>
      <c r="AS35" s="166"/>
    </row>
    <row r="36" spans="1:45">
      <c r="A36" s="217" t="s">
        <v>331</v>
      </c>
      <c r="B36" s="216">
        <v>6</v>
      </c>
      <c r="C36" s="215"/>
      <c r="D36" s="214"/>
      <c r="E36" s="209"/>
      <c r="F36" s="209"/>
      <c r="G36" s="215"/>
      <c r="H36" s="214"/>
      <c r="I36" s="212"/>
      <c r="J36" s="212"/>
      <c r="K36" s="215"/>
      <c r="L36" s="214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166"/>
      <c r="AL36" s="166"/>
      <c r="AM36" s="166"/>
      <c r="AN36" s="166"/>
      <c r="AO36" s="166"/>
      <c r="AP36" s="166"/>
      <c r="AQ36" s="166"/>
      <c r="AR36" s="166"/>
      <c r="AS36" s="166"/>
    </row>
    <row r="37" spans="1:45">
      <c r="A37" s="213" t="s">
        <v>332</v>
      </c>
      <c r="B37" s="212"/>
      <c r="C37" s="211">
        <f>AVERAGE(C31:C36)</f>
        <v>0</v>
      </c>
      <c r="D37" s="210">
        <f>AVERAGE(D31:D36)</f>
        <v>0</v>
      </c>
      <c r="E37" s="209"/>
      <c r="F37" s="209"/>
      <c r="G37" s="211">
        <f>AVERAGE(G31:G36)</f>
        <v>0</v>
      </c>
      <c r="H37" s="210">
        <f>AVERAGE(H31:H36)</f>
        <v>0</v>
      </c>
      <c r="I37" s="212"/>
      <c r="J37" s="212"/>
      <c r="K37" s="211">
        <f>AVERAGE(K31:K36)</f>
        <v>0</v>
      </c>
      <c r="L37" s="210">
        <f>AVERAGE(L31:L36)</f>
        <v>0</v>
      </c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166"/>
      <c r="AL37" s="166"/>
      <c r="AM37" s="166"/>
      <c r="AN37" s="166"/>
      <c r="AO37" s="166"/>
      <c r="AP37" s="166"/>
      <c r="AQ37" s="166"/>
      <c r="AR37" s="166"/>
      <c r="AS37" s="166"/>
    </row>
    <row r="38" spans="1:45">
      <c r="A38" s="213" t="s">
        <v>325</v>
      </c>
      <c r="B38" s="212"/>
      <c r="C38" s="211" t="e">
        <f>STDEV(C31:C36)</f>
        <v>#DIV/0!</v>
      </c>
      <c r="D38" s="210" t="e">
        <f>STDEV(D31:D36)</f>
        <v>#DIV/0!</v>
      </c>
      <c r="E38" s="209"/>
      <c r="F38" s="209"/>
      <c r="G38" s="211" t="e">
        <f>STDEV(G31:G36)</f>
        <v>#DIV/0!</v>
      </c>
      <c r="H38" s="210" t="e">
        <f>STDEV(H31:H36)</f>
        <v>#DIV/0!</v>
      </c>
      <c r="I38" s="212"/>
      <c r="J38" s="212"/>
      <c r="K38" s="211" t="e">
        <f>STDEV(K31:K36)</f>
        <v>#DIV/0!</v>
      </c>
      <c r="L38" s="210" t="e">
        <f>STDEV(L31:L36)</f>
        <v>#DIV/0!</v>
      </c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166"/>
      <c r="AL38" s="166"/>
      <c r="AM38" s="166"/>
      <c r="AN38" s="166"/>
      <c r="AO38" s="166"/>
      <c r="AP38" s="166"/>
      <c r="AQ38" s="166"/>
      <c r="AR38" s="166"/>
      <c r="AS38" s="166"/>
    </row>
    <row r="39" spans="1:45">
      <c r="A39" s="207"/>
      <c r="B39" s="206"/>
      <c r="C39" s="205"/>
      <c r="D39" s="205"/>
      <c r="E39" s="205"/>
      <c r="F39" s="204"/>
      <c r="G39" s="206"/>
      <c r="H39" s="206"/>
      <c r="I39" s="206"/>
      <c r="J39" s="206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4"/>
      <c r="AL39" s="204"/>
      <c r="AM39" s="204"/>
      <c r="AN39" s="204"/>
      <c r="AO39" s="204"/>
      <c r="AP39" s="204"/>
      <c r="AQ39" s="204"/>
      <c r="AR39" s="204"/>
      <c r="AS39" s="204"/>
    </row>
    <row r="40" spans="1:45">
      <c r="A40" s="207"/>
      <c r="B40" s="206"/>
      <c r="C40" s="205"/>
      <c r="D40" s="205"/>
      <c r="E40" s="205"/>
      <c r="F40" s="204"/>
      <c r="G40" s="206"/>
      <c r="H40" s="206"/>
      <c r="I40" s="206"/>
      <c r="J40" s="206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4"/>
      <c r="AL40" s="204"/>
      <c r="AM40" s="204"/>
      <c r="AN40" s="204"/>
      <c r="AO40" s="204"/>
      <c r="AP40" s="204"/>
      <c r="AQ40" s="204"/>
      <c r="AR40" s="204"/>
      <c r="AS40" s="204"/>
    </row>
    <row r="41" spans="1:45">
      <c r="A41" s="94" t="s">
        <v>355</v>
      </c>
      <c r="B41" s="94"/>
      <c r="C41" s="95" t="s">
        <v>361</v>
      </c>
      <c r="D41" s="95" t="s">
        <v>352</v>
      </c>
      <c r="E41" s="96" t="s">
        <v>353</v>
      </c>
      <c r="F41" s="97" t="s">
        <v>362</v>
      </c>
      <c r="G41" s="97" t="s">
        <v>363</v>
      </c>
      <c r="H41" s="98" t="s">
        <v>364</v>
      </c>
      <c r="I41" s="99" t="s">
        <v>365</v>
      </c>
      <c r="J41" s="99" t="s">
        <v>366</v>
      </c>
      <c r="K41" s="99" t="s">
        <v>367</v>
      </c>
      <c r="L41" s="204"/>
      <c r="M41" s="100" t="s">
        <v>355</v>
      </c>
      <c r="N41" s="100"/>
      <c r="O41" s="101" t="s">
        <v>361</v>
      </c>
      <c r="P41" s="101" t="s">
        <v>354</v>
      </c>
      <c r="Q41" s="97" t="s">
        <v>368</v>
      </c>
      <c r="R41" s="98" t="s">
        <v>369</v>
      </c>
      <c r="S41" s="99" t="s">
        <v>370</v>
      </c>
      <c r="T41" s="206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4"/>
      <c r="AL41" s="204"/>
      <c r="AM41" s="204"/>
      <c r="AN41" s="204"/>
      <c r="AO41" s="204"/>
      <c r="AP41" s="204"/>
      <c r="AQ41" s="204"/>
      <c r="AR41" s="204"/>
      <c r="AS41" s="204"/>
    </row>
    <row r="42" spans="1:45">
      <c r="A42" s="1" t="s">
        <v>26</v>
      </c>
      <c r="B42" s="1" t="s">
        <v>371</v>
      </c>
      <c r="C42" s="106">
        <v>0.33200000000000002</v>
      </c>
      <c r="D42">
        <v>115.923</v>
      </c>
      <c r="E42" s="1">
        <v>29.221</v>
      </c>
      <c r="F42" s="102">
        <f>D42-$C$37</f>
        <v>115.923</v>
      </c>
      <c r="G42" s="102">
        <f>E42-$G$37</f>
        <v>29.221</v>
      </c>
      <c r="H42" s="103">
        <f>C42*$Q$32</f>
        <v>0.2360188</v>
      </c>
      <c r="I42" s="103">
        <f>C42*$R$32</f>
        <v>3.4395200000000001E-2</v>
      </c>
      <c r="J42" s="104">
        <f>F42/H42</f>
        <v>491.16002623519825</v>
      </c>
      <c r="K42" s="104">
        <f>G42/I42</f>
        <v>849.5662185421221</v>
      </c>
      <c r="L42" s="204"/>
      <c r="M42" s="105" t="s">
        <v>349</v>
      </c>
      <c r="N42" s="1" t="s">
        <v>371</v>
      </c>
      <c r="O42" s="106">
        <v>0.33200000000000002</v>
      </c>
      <c r="P42">
        <v>115.923</v>
      </c>
      <c r="Q42" s="102">
        <f>P42-$K$37</f>
        <v>115.923</v>
      </c>
      <c r="R42" s="103">
        <f>O42*$S$34</f>
        <v>4.3160000000000004E-2</v>
      </c>
      <c r="S42" s="104">
        <f>Q42/R42</f>
        <v>2685.8897126969414</v>
      </c>
      <c r="T42" s="206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4"/>
      <c r="AL42" s="204"/>
      <c r="AM42" s="204"/>
      <c r="AN42" s="204"/>
      <c r="AO42" s="204"/>
      <c r="AP42" s="204"/>
      <c r="AQ42" s="204"/>
      <c r="AR42" s="204"/>
      <c r="AS42" s="204"/>
    </row>
    <row r="43" spans="1:45">
      <c r="A43" s="1"/>
      <c r="B43" s="1"/>
      <c r="C43" s="106"/>
      <c r="E43" s="1"/>
      <c r="F43" s="102">
        <f>D43-$C$37</f>
        <v>0</v>
      </c>
      <c r="G43" s="102">
        <f>E43-$G$37</f>
        <v>0</v>
      </c>
      <c r="H43" s="107">
        <f>C43*$Q$32</f>
        <v>0</v>
      </c>
      <c r="I43" s="107">
        <f>C43*$R$32</f>
        <v>0</v>
      </c>
      <c r="J43" s="108" t="e">
        <f>F43/H43</f>
        <v>#DIV/0!</v>
      </c>
      <c r="K43" s="108" t="e">
        <f>G43/I43</f>
        <v>#DIV/0!</v>
      </c>
      <c r="L43" s="204"/>
      <c r="M43" s="105"/>
      <c r="N43" s="1"/>
      <c r="O43" s="106"/>
      <c r="Q43" s="102">
        <f>P43-$K$37</f>
        <v>0</v>
      </c>
      <c r="R43" s="107">
        <f>O43*$S$34</f>
        <v>0</v>
      </c>
      <c r="S43" s="108" t="e">
        <f>Q43/R43</f>
        <v>#DIV/0!</v>
      </c>
      <c r="T43" s="206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4"/>
      <c r="AL43" s="204"/>
      <c r="AM43" s="204"/>
      <c r="AN43" s="204"/>
      <c r="AO43" s="204"/>
      <c r="AP43" s="204"/>
      <c r="AQ43" s="204"/>
      <c r="AR43" s="204"/>
      <c r="AS43" s="204"/>
    </row>
    <row r="44" spans="1:45">
      <c r="A44" s="1"/>
      <c r="B44" s="1"/>
      <c r="C44" s="106"/>
      <c r="E44" s="1"/>
      <c r="F44" s="102">
        <f>D44-$C$37</f>
        <v>0</v>
      </c>
      <c r="G44" s="102">
        <f>E44-$G$37</f>
        <v>0</v>
      </c>
      <c r="H44" s="107">
        <f>C44*$Q$32</f>
        <v>0</v>
      </c>
      <c r="I44" s="107">
        <f>C44*$R$32</f>
        <v>0</v>
      </c>
      <c r="J44" s="108" t="e">
        <f>F44/H44</f>
        <v>#DIV/0!</v>
      </c>
      <c r="K44" s="108" t="e">
        <f>G44/I44</f>
        <v>#DIV/0!</v>
      </c>
      <c r="L44" s="204"/>
      <c r="M44" s="105"/>
      <c r="N44" s="1"/>
      <c r="O44" s="106"/>
      <c r="Q44" s="102">
        <f>P44-$K$37</f>
        <v>0</v>
      </c>
      <c r="R44" s="107">
        <f>O44*$S$34</f>
        <v>0</v>
      </c>
      <c r="S44" s="108" t="e">
        <f>Q44/R44</f>
        <v>#DIV/0!</v>
      </c>
      <c r="T44" s="206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4"/>
      <c r="AL44" s="204"/>
      <c r="AM44" s="204"/>
      <c r="AN44" s="204"/>
      <c r="AO44" s="204"/>
      <c r="AP44" s="204"/>
      <c r="AQ44" s="204"/>
      <c r="AR44" s="204"/>
      <c r="AS44" s="204"/>
    </row>
    <row r="45" spans="1:45">
      <c r="A45" s="1"/>
      <c r="B45" s="1"/>
      <c r="C45" s="106"/>
      <c r="E45" s="1"/>
      <c r="F45" s="102">
        <f>D45-$C$37</f>
        <v>0</v>
      </c>
      <c r="G45" s="102">
        <f>E45-$G$37</f>
        <v>0</v>
      </c>
      <c r="H45" s="107">
        <f>C45*$Q$32</f>
        <v>0</v>
      </c>
      <c r="I45" s="107">
        <f>C45*$R$32</f>
        <v>0</v>
      </c>
      <c r="J45" s="108" t="e">
        <f>F45/H45</f>
        <v>#DIV/0!</v>
      </c>
      <c r="K45" s="108" t="e">
        <f>G45/I45</f>
        <v>#DIV/0!</v>
      </c>
      <c r="L45" s="204"/>
      <c r="M45" s="105"/>
      <c r="N45" s="1"/>
      <c r="O45" s="106"/>
      <c r="Q45" s="102">
        <f>P45-$K$37</f>
        <v>0</v>
      </c>
      <c r="R45" s="107">
        <f>O45*$S$34</f>
        <v>0</v>
      </c>
      <c r="S45" s="108" t="e">
        <f>Q45/R45</f>
        <v>#DIV/0!</v>
      </c>
      <c r="T45" s="206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4"/>
      <c r="AL45" s="204"/>
      <c r="AM45" s="204"/>
      <c r="AN45" s="204"/>
      <c r="AO45" s="204"/>
      <c r="AP45" s="204"/>
      <c r="AQ45" s="204"/>
      <c r="AR45" s="204"/>
      <c r="AS45" s="204"/>
    </row>
    <row r="46" spans="1:45">
      <c r="A46" s="1"/>
      <c r="B46" s="1"/>
      <c r="C46" s="106"/>
      <c r="E46" s="1"/>
      <c r="F46" s="102">
        <f>D46-$C$37</f>
        <v>0</v>
      </c>
      <c r="G46" s="102">
        <f>E46-$G$37</f>
        <v>0</v>
      </c>
      <c r="H46" s="107">
        <f>C46*$Q$32</f>
        <v>0</v>
      </c>
      <c r="I46" s="107">
        <f>C46*$R$32</f>
        <v>0</v>
      </c>
      <c r="J46" s="108" t="e">
        <f>F46/H46</f>
        <v>#DIV/0!</v>
      </c>
      <c r="K46" s="108" t="e">
        <f>G46/I46</f>
        <v>#DIV/0!</v>
      </c>
      <c r="L46" s="204"/>
      <c r="M46" s="105"/>
      <c r="N46" s="1"/>
      <c r="O46" s="106"/>
      <c r="Q46" s="102">
        <f>P46-$K$37</f>
        <v>0</v>
      </c>
      <c r="R46" s="107">
        <f>O46*$S$34</f>
        <v>0</v>
      </c>
      <c r="S46" s="108" t="e">
        <f>Q46/R46</f>
        <v>#DIV/0!</v>
      </c>
      <c r="T46" s="206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4"/>
      <c r="AL46" s="204"/>
      <c r="AM46" s="204"/>
      <c r="AN46" s="204"/>
      <c r="AO46" s="204"/>
      <c r="AP46" s="204"/>
      <c r="AQ46" s="204"/>
      <c r="AR46" s="204"/>
      <c r="AS46" s="204"/>
    </row>
    <row r="47" spans="1:45">
      <c r="A47" s="1"/>
      <c r="B47" s="1"/>
      <c r="C47" s="106"/>
      <c r="E47" s="1"/>
      <c r="F47" s="102">
        <f>D47-$C$37</f>
        <v>0</v>
      </c>
      <c r="G47" s="102">
        <f>E47-$G$37</f>
        <v>0</v>
      </c>
      <c r="H47" s="107">
        <f>C47*$Q$32</f>
        <v>0</v>
      </c>
      <c r="I47" s="107">
        <f>C47*$R$32</f>
        <v>0</v>
      </c>
      <c r="J47" s="108" t="e">
        <f>F47/H47</f>
        <v>#DIV/0!</v>
      </c>
      <c r="K47" s="108" t="e">
        <f>G47/I47</f>
        <v>#DIV/0!</v>
      </c>
      <c r="L47" s="204"/>
      <c r="M47" s="105"/>
      <c r="N47" s="1"/>
      <c r="O47" s="106"/>
      <c r="Q47" s="102">
        <f>P47-$K$37</f>
        <v>0</v>
      </c>
      <c r="R47" s="107">
        <f>O47*$S$34</f>
        <v>0</v>
      </c>
      <c r="S47" s="108" t="e">
        <f>Q47/R47</f>
        <v>#DIV/0!</v>
      </c>
      <c r="T47" s="206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4"/>
      <c r="AL47" s="204"/>
      <c r="AM47" s="204"/>
      <c r="AN47" s="204"/>
      <c r="AO47" s="204"/>
      <c r="AP47" s="204"/>
      <c r="AQ47" s="204"/>
      <c r="AR47" s="204"/>
      <c r="AS47" s="204"/>
    </row>
    <row r="48" spans="1:45">
      <c r="A48" s="1"/>
      <c r="B48" s="1"/>
      <c r="C48" s="106"/>
      <c r="E48" s="1"/>
      <c r="F48" s="102">
        <f>D48-$C$37</f>
        <v>0</v>
      </c>
      <c r="G48" s="102">
        <f>E48-$G$37</f>
        <v>0</v>
      </c>
      <c r="H48" s="107">
        <f>C48*$Q$32</f>
        <v>0</v>
      </c>
      <c r="I48" s="107">
        <f>C48*$R$32</f>
        <v>0</v>
      </c>
      <c r="J48" s="108" t="e">
        <f>F48/H48</f>
        <v>#DIV/0!</v>
      </c>
      <c r="K48" s="108" t="e">
        <f>G48/I48</f>
        <v>#DIV/0!</v>
      </c>
      <c r="L48" s="204"/>
      <c r="M48" s="105"/>
      <c r="N48" s="1"/>
      <c r="O48" s="106"/>
      <c r="Q48" s="102">
        <f>P48-$K$37</f>
        <v>0</v>
      </c>
      <c r="R48" s="107">
        <f>O48*$S$34</f>
        <v>0</v>
      </c>
      <c r="S48" s="108" t="e">
        <f>Q48/R48</f>
        <v>#DIV/0!</v>
      </c>
      <c r="T48" s="206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4"/>
      <c r="AL48" s="204"/>
      <c r="AM48" s="204"/>
      <c r="AN48" s="204"/>
      <c r="AO48" s="204"/>
      <c r="AP48" s="204"/>
      <c r="AQ48" s="204"/>
      <c r="AR48" s="204"/>
      <c r="AS48" s="204"/>
    </row>
    <row r="49" spans="1:45">
      <c r="A49" s="1"/>
      <c r="B49" s="1"/>
      <c r="C49" s="106"/>
      <c r="E49" s="1"/>
      <c r="F49" s="102">
        <f>D49-$C$37</f>
        <v>0</v>
      </c>
      <c r="G49" s="102">
        <f>E49-$G$37</f>
        <v>0</v>
      </c>
      <c r="H49" s="107">
        <f>C49*$Q$32</f>
        <v>0</v>
      </c>
      <c r="I49" s="107">
        <f>C49*$R$32</f>
        <v>0</v>
      </c>
      <c r="J49" s="108" t="e">
        <f>F49/H49</f>
        <v>#DIV/0!</v>
      </c>
      <c r="K49" s="108" t="e">
        <f>G49/I49</f>
        <v>#DIV/0!</v>
      </c>
      <c r="L49" s="204"/>
      <c r="M49" s="105"/>
      <c r="N49" s="1"/>
      <c r="O49" s="106"/>
      <c r="Q49" s="102">
        <f>P49-$K$37</f>
        <v>0</v>
      </c>
      <c r="R49" s="107">
        <f>O49*$S$34</f>
        <v>0</v>
      </c>
      <c r="S49" s="108" t="e">
        <f>Q49/R49</f>
        <v>#DIV/0!</v>
      </c>
      <c r="T49" s="206"/>
      <c r="U49" s="109"/>
      <c r="V49" s="206"/>
      <c r="W49" s="110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</row>
    <row r="50" spans="1:45">
      <c r="A50" s="1"/>
      <c r="B50" s="1"/>
      <c r="C50" s="106"/>
      <c r="E50" s="1"/>
      <c r="F50" s="102">
        <f>D50-$C$37</f>
        <v>0</v>
      </c>
      <c r="G50" s="102">
        <f>E50-$G$37</f>
        <v>0</v>
      </c>
      <c r="H50" s="107">
        <f>C50*$Q$32</f>
        <v>0</v>
      </c>
      <c r="I50" s="107">
        <f>C50*$R$32</f>
        <v>0</v>
      </c>
      <c r="J50" s="108" t="e">
        <f>F50/H50</f>
        <v>#DIV/0!</v>
      </c>
      <c r="K50" s="108" t="e">
        <f>G50/I50</f>
        <v>#DIV/0!</v>
      </c>
      <c r="L50" s="204"/>
      <c r="M50" s="105"/>
      <c r="N50" s="1"/>
      <c r="O50" s="106"/>
      <c r="Q50" s="102">
        <f>P50-$K$37</f>
        <v>0</v>
      </c>
      <c r="R50" s="107">
        <f>O50*$S$34</f>
        <v>0</v>
      </c>
      <c r="S50" s="108" t="e">
        <f>Q50/R50</f>
        <v>#DIV/0!</v>
      </c>
      <c r="T50" s="206"/>
      <c r="U50" s="109"/>
      <c r="V50" s="206"/>
      <c r="W50" s="110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</row>
    <row r="51" spans="1:45">
      <c r="A51" s="1"/>
      <c r="B51" s="1"/>
      <c r="C51" s="106"/>
      <c r="E51" s="1"/>
      <c r="F51" s="102">
        <f>D51-$C$37</f>
        <v>0</v>
      </c>
      <c r="G51" s="102">
        <f>E51-$G$37</f>
        <v>0</v>
      </c>
      <c r="H51" s="107">
        <f>C51*$Q$32</f>
        <v>0</v>
      </c>
      <c r="I51" s="107">
        <f>C51*$R$32</f>
        <v>0</v>
      </c>
      <c r="J51" s="108" t="e">
        <f>F51/H51</f>
        <v>#DIV/0!</v>
      </c>
      <c r="K51" s="108" t="e">
        <f>G51/I51</f>
        <v>#DIV/0!</v>
      </c>
      <c r="L51" s="204"/>
      <c r="M51" s="105"/>
      <c r="N51" s="1"/>
      <c r="O51" s="106"/>
      <c r="Q51" s="102">
        <f>P51-$K$37</f>
        <v>0</v>
      </c>
      <c r="R51" s="107">
        <f>O51*$S$34</f>
        <v>0</v>
      </c>
      <c r="S51" s="108" t="e">
        <f>Q51/R51</f>
        <v>#DIV/0!</v>
      </c>
      <c r="T51" s="206"/>
      <c r="U51" s="109"/>
      <c r="V51" s="206"/>
      <c r="W51" s="110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</row>
    <row r="52" spans="1:45">
      <c r="A52" s="111"/>
      <c r="B52" s="112"/>
      <c r="C52" s="112"/>
      <c r="D52" s="112"/>
      <c r="E52" s="112"/>
      <c r="F52" s="113"/>
      <c r="G52" s="114"/>
      <c r="H52" s="115"/>
      <c r="I52" s="116"/>
      <c r="J52" s="113"/>
      <c r="K52" s="113"/>
      <c r="L52" s="204"/>
      <c r="M52" s="111"/>
      <c r="N52" s="112"/>
      <c r="O52" s="112"/>
      <c r="P52" s="112"/>
      <c r="Q52" s="112"/>
      <c r="R52" s="113"/>
      <c r="S52" s="113"/>
      <c r="T52" s="117"/>
      <c r="U52" s="109"/>
      <c r="V52" s="206"/>
      <c r="W52" s="110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</row>
    <row r="53" spans="1:45">
      <c r="A53" s="118"/>
      <c r="B53" s="78"/>
      <c r="C53" s="204"/>
      <c r="D53" s="119"/>
      <c r="E53" s="119"/>
      <c r="F53" s="119"/>
      <c r="G53" s="119"/>
      <c r="H53" s="118"/>
      <c r="I53" s="120" t="s">
        <v>372</v>
      </c>
      <c r="J53" s="121" t="e">
        <f>AVERAGE(J42:J52)</f>
        <v>#DIV/0!</v>
      </c>
      <c r="K53" s="121" t="e">
        <f>AVERAGE(K42:K52)</f>
        <v>#DIV/0!</v>
      </c>
      <c r="L53" s="204"/>
      <c r="M53" s="118"/>
      <c r="N53" s="78"/>
      <c r="O53" s="204"/>
      <c r="P53" s="119"/>
      <c r="Q53" s="119"/>
      <c r="R53" s="120" t="s">
        <v>372</v>
      </c>
      <c r="S53" s="121" t="e">
        <f>AVERAGE(S42:S52)</f>
        <v>#DIV/0!</v>
      </c>
      <c r="T53" s="122"/>
      <c r="U53" s="206"/>
      <c r="V53" s="206"/>
      <c r="W53" s="123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</row>
    <row r="54" spans="1:45">
      <c r="A54" s="118"/>
      <c r="B54" s="78"/>
      <c r="C54" s="204"/>
      <c r="D54" s="119"/>
      <c r="E54" s="119"/>
      <c r="F54" s="119"/>
      <c r="G54" s="119"/>
      <c r="H54" s="118"/>
      <c r="I54" s="120" t="s">
        <v>373</v>
      </c>
      <c r="J54" s="124" t="e">
        <f>STDEV(J42:J52)</f>
        <v>#DIV/0!</v>
      </c>
      <c r="K54" s="124" t="e">
        <f>STDEV(K42:K52)</f>
        <v>#DIV/0!</v>
      </c>
      <c r="L54" s="204"/>
      <c r="M54" s="118"/>
      <c r="N54" s="78"/>
      <c r="O54" s="204"/>
      <c r="P54" s="119"/>
      <c r="Q54" s="119"/>
      <c r="R54" s="120" t="s">
        <v>373</v>
      </c>
      <c r="S54" s="124" t="e">
        <f>STDEV(S42:S52)</f>
        <v>#DIV/0!</v>
      </c>
      <c r="T54" s="122"/>
      <c r="U54" s="206"/>
      <c r="V54" s="206"/>
      <c r="W54" s="125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</row>
    <row r="55" spans="1:45">
      <c r="A55" s="118"/>
      <c r="B55" s="78"/>
      <c r="C55" s="204"/>
      <c r="D55" s="119"/>
      <c r="E55" s="119"/>
      <c r="F55" s="119"/>
      <c r="G55" s="119"/>
      <c r="H55" s="118"/>
      <c r="I55" s="126" t="s">
        <v>374</v>
      </c>
      <c r="J55" s="127" t="e">
        <f>100*J54/J53</f>
        <v>#DIV/0!</v>
      </c>
      <c r="K55" s="127" t="e">
        <f>100*K54/K53</f>
        <v>#DIV/0!</v>
      </c>
      <c r="L55" s="204"/>
      <c r="M55" s="118"/>
      <c r="N55" s="78"/>
      <c r="O55" s="204"/>
      <c r="P55" s="119"/>
      <c r="Q55" s="119"/>
      <c r="R55" s="126" t="s">
        <v>374</v>
      </c>
      <c r="S55" s="127" t="e">
        <f>100*S54/S53</f>
        <v>#DIV/0!</v>
      </c>
      <c r="T55" s="122"/>
      <c r="U55" s="206"/>
      <c r="V55" s="206"/>
      <c r="W55" s="128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</row>
    <row r="56" spans="1:45">
      <c r="A56" s="118"/>
      <c r="B56" s="78"/>
      <c r="C56" s="166"/>
      <c r="D56" s="119"/>
      <c r="E56" s="119"/>
      <c r="F56" s="119"/>
      <c r="G56" s="119"/>
      <c r="H56" s="118"/>
      <c r="I56" s="129" t="s">
        <v>375</v>
      </c>
      <c r="J56" s="130">
        <f>SLOPE(F42:F52,H42:H52)</f>
        <v>491.1600262351987</v>
      </c>
      <c r="K56" s="130">
        <f>SLOPE(G42:G52,I42:I52)</f>
        <v>849.56621854212131</v>
      </c>
      <c r="L56" s="166"/>
      <c r="M56" s="118"/>
      <c r="N56" s="78"/>
      <c r="O56" s="166"/>
      <c r="P56" s="119"/>
      <c r="Q56" s="119"/>
      <c r="R56" s="129" t="s">
        <v>375</v>
      </c>
      <c r="S56" s="130">
        <f>SLOPE(Q42:Q51,R42:R51)</f>
        <v>2685.8897126969409</v>
      </c>
      <c r="T56" s="122"/>
      <c r="U56" s="206"/>
      <c r="V56" s="206"/>
      <c r="W56" s="125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</row>
    <row r="57" spans="1:45">
      <c r="A57" s="118"/>
      <c r="B57" s="78"/>
      <c r="C57" s="166"/>
      <c r="D57" s="119"/>
      <c r="E57" s="119"/>
      <c r="F57" s="119"/>
      <c r="G57" s="119"/>
      <c r="H57" s="118"/>
      <c r="I57" s="126" t="s">
        <v>376</v>
      </c>
      <c r="J57" s="131">
        <f>INTERCEPT(F42:F52,H42:H52)</f>
        <v>-1.0658141036401503E-14</v>
      </c>
      <c r="K57" s="131">
        <f>INTERCEPT(G42:G52,I42:I52)</f>
        <v>2.6645352591003757E-15</v>
      </c>
      <c r="L57" s="166"/>
      <c r="M57" s="118"/>
      <c r="N57" s="78"/>
      <c r="O57" s="166"/>
      <c r="P57" s="119"/>
      <c r="Q57" s="119"/>
      <c r="R57" s="126" t="s">
        <v>376</v>
      </c>
      <c r="S57" s="131">
        <f>INTERCEPT(Q42:Q51,R42:R51)</f>
        <v>1.7763568394002505E-15</v>
      </c>
      <c r="T57" s="122"/>
      <c r="U57" s="206"/>
      <c r="V57" s="206"/>
      <c r="W57" s="125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</row>
    <row r="58" spans="1:45">
      <c r="A58" s="207"/>
      <c r="B58" s="206"/>
      <c r="C58" s="205"/>
      <c r="D58" s="205"/>
      <c r="E58" s="205"/>
      <c r="F58" s="204"/>
      <c r="G58" s="206"/>
      <c r="H58" s="206"/>
      <c r="I58" s="206"/>
      <c r="J58" s="206"/>
      <c r="K58" s="204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</row>
    <row r="59" spans="1:45">
      <c r="A59" s="207"/>
      <c r="B59" s="206"/>
      <c r="C59" s="205"/>
      <c r="D59" s="205"/>
      <c r="E59" s="205"/>
      <c r="F59" s="204"/>
      <c r="G59" s="206"/>
      <c r="H59" s="206"/>
      <c r="I59" s="206"/>
      <c r="J59" s="206"/>
      <c r="K59" s="204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</row>
    <row r="60" spans="1:45">
      <c r="A60" s="207"/>
      <c r="B60" s="206"/>
      <c r="C60" s="205"/>
      <c r="D60" s="205"/>
      <c r="E60" s="205"/>
      <c r="F60" s="204"/>
      <c r="G60" s="206"/>
      <c r="H60" s="206"/>
      <c r="I60" s="206"/>
      <c r="J60" s="206"/>
      <c r="K60" s="204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</row>
    <row r="61" spans="1:45">
      <c r="A61" s="207"/>
      <c r="B61" s="206"/>
      <c r="C61" s="205"/>
      <c r="D61" s="205"/>
      <c r="E61" s="205"/>
      <c r="F61" s="204"/>
      <c r="G61" s="206"/>
      <c r="H61" s="206"/>
      <c r="I61" s="206"/>
      <c r="J61" s="206"/>
      <c r="K61" s="204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</row>
    <row r="62" spans="1:45">
      <c r="A62" s="207"/>
      <c r="B62" s="206"/>
      <c r="C62" s="205"/>
      <c r="D62" s="205"/>
      <c r="E62" s="205"/>
      <c r="F62" s="204"/>
      <c r="G62" s="166"/>
      <c r="H62" s="166"/>
      <c r="I62" s="166"/>
      <c r="J62" s="166"/>
      <c r="K62" s="166"/>
      <c r="L62" s="208"/>
      <c r="M62" s="208"/>
      <c r="N62" s="208"/>
      <c r="O62" s="208"/>
      <c r="P62" s="208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200"/>
      <c r="AF62" s="200"/>
      <c r="AG62" s="200"/>
      <c r="AH62" s="200"/>
      <c r="AI62" s="200"/>
      <c r="AJ62" s="200"/>
      <c r="AK62" s="166"/>
      <c r="AL62" s="166"/>
      <c r="AM62" s="166"/>
      <c r="AN62" s="166"/>
      <c r="AO62" s="166"/>
      <c r="AP62" s="166"/>
      <c r="AQ62" s="166"/>
      <c r="AR62" s="166"/>
      <c r="AS62" s="166"/>
    </row>
    <row r="63" spans="1:45">
      <c r="A63" s="207"/>
      <c r="B63" s="206"/>
      <c r="C63" s="205"/>
      <c r="D63" s="205"/>
      <c r="E63" s="205"/>
      <c r="F63" s="204"/>
      <c r="G63" s="166"/>
      <c r="H63" s="166"/>
      <c r="I63" s="166"/>
      <c r="J63" s="166"/>
      <c r="K63" s="203" t="s">
        <v>377</v>
      </c>
      <c r="L63" s="203"/>
      <c r="M63" s="203"/>
      <c r="N63" s="203"/>
      <c r="O63" s="203"/>
      <c r="P63" s="203"/>
      <c r="Q63" s="166"/>
      <c r="R63" s="134"/>
      <c r="S63" s="134"/>
      <c r="T63" s="134"/>
      <c r="U63" s="158" t="s">
        <v>378</v>
      </c>
      <c r="V63" s="158"/>
      <c r="W63" s="158"/>
      <c r="X63" s="158"/>
      <c r="Y63" s="158"/>
      <c r="Z63" s="158"/>
      <c r="AA63" s="158"/>
      <c r="AB63" s="166"/>
      <c r="AC63" s="203" t="s">
        <v>379</v>
      </c>
      <c r="AD63" s="203"/>
      <c r="AE63" s="203"/>
      <c r="AF63" s="203"/>
      <c r="AG63" s="203"/>
      <c r="AH63" s="203"/>
      <c r="AI63" s="200"/>
      <c r="AJ63" s="158" t="s">
        <v>380</v>
      </c>
      <c r="AK63" s="158"/>
      <c r="AL63" s="158"/>
      <c r="AM63" s="158"/>
      <c r="AN63" s="158"/>
      <c r="AO63" s="158"/>
      <c r="AP63" s="158"/>
      <c r="AQ63" s="166"/>
      <c r="AR63" s="166"/>
      <c r="AS63" s="166"/>
    </row>
    <row r="64" spans="1:45">
      <c r="A64" s="166"/>
      <c r="B64" s="166"/>
      <c r="C64" s="202"/>
      <c r="D64" s="202"/>
      <c r="E64" s="202"/>
      <c r="F64" s="166"/>
      <c r="G64" s="166"/>
      <c r="H64" s="166"/>
      <c r="I64" s="166"/>
      <c r="J64" s="166"/>
      <c r="K64" s="201"/>
      <c r="L64" s="201"/>
      <c r="M64" s="201"/>
      <c r="N64" s="201"/>
      <c r="O64" s="201"/>
      <c r="P64" s="201"/>
      <c r="Q64" s="166"/>
      <c r="R64" s="134"/>
      <c r="S64" s="134"/>
      <c r="T64" s="134"/>
      <c r="U64" s="158"/>
      <c r="V64" s="158"/>
      <c r="W64" s="158"/>
      <c r="X64" s="158"/>
      <c r="Y64" s="158"/>
      <c r="Z64" s="158"/>
      <c r="AA64" s="158"/>
      <c r="AB64" s="166"/>
      <c r="AC64" s="201"/>
      <c r="AD64" s="201"/>
      <c r="AE64" s="201"/>
      <c r="AF64" s="201"/>
      <c r="AG64" s="201"/>
      <c r="AH64" s="201"/>
      <c r="AI64" s="200"/>
      <c r="AJ64" s="158"/>
      <c r="AK64" s="158"/>
      <c r="AL64" s="158"/>
      <c r="AM64" s="158"/>
      <c r="AN64" s="158"/>
      <c r="AO64" s="158"/>
      <c r="AP64" s="158"/>
      <c r="AQ64" s="166"/>
      <c r="AR64" s="166"/>
      <c r="AS64" s="166"/>
    </row>
    <row r="65" spans="1:45">
      <c r="A65" s="199"/>
      <c r="B65" s="198"/>
      <c r="C65" s="194" t="s">
        <v>381</v>
      </c>
      <c r="D65" s="194" t="s">
        <v>352</v>
      </c>
      <c r="E65" s="194" t="s">
        <v>330</v>
      </c>
      <c r="F65" s="193" t="s">
        <v>353</v>
      </c>
      <c r="G65" s="193" t="s">
        <v>344</v>
      </c>
      <c r="H65" s="192" t="s">
        <v>354</v>
      </c>
      <c r="I65" s="192" t="s">
        <v>351</v>
      </c>
      <c r="J65" s="166"/>
      <c r="K65" s="197" t="s">
        <v>336</v>
      </c>
      <c r="L65" s="196" t="s">
        <v>336</v>
      </c>
      <c r="M65" s="195" t="s">
        <v>336</v>
      </c>
      <c r="N65" s="194" t="s">
        <v>339</v>
      </c>
      <c r="O65" s="193" t="s">
        <v>339</v>
      </c>
      <c r="P65" s="192" t="s">
        <v>339</v>
      </c>
      <c r="Q65" s="166"/>
      <c r="R65" s="197" t="s">
        <v>352</v>
      </c>
      <c r="S65" s="196" t="s">
        <v>353</v>
      </c>
      <c r="T65" s="195" t="s">
        <v>354</v>
      </c>
      <c r="U65" s="197" t="s">
        <v>364</v>
      </c>
      <c r="V65" s="196" t="s">
        <v>365</v>
      </c>
      <c r="W65" s="195" t="s">
        <v>369</v>
      </c>
      <c r="X65" s="194" t="s">
        <v>382</v>
      </c>
      <c r="Y65" s="193" t="s">
        <v>383</v>
      </c>
      <c r="Z65" s="192" t="s">
        <v>384</v>
      </c>
      <c r="AA65" s="191" t="s">
        <v>385</v>
      </c>
      <c r="AB65" s="166"/>
      <c r="AC65" s="197" t="s">
        <v>338</v>
      </c>
      <c r="AD65" s="196" t="s">
        <v>338</v>
      </c>
      <c r="AE65" s="195" t="s">
        <v>338</v>
      </c>
      <c r="AF65" s="194" t="s">
        <v>339</v>
      </c>
      <c r="AG65" s="193" t="s">
        <v>339</v>
      </c>
      <c r="AH65" s="192" t="s">
        <v>339</v>
      </c>
      <c r="AI65" s="166"/>
      <c r="AJ65" s="197" t="s">
        <v>364</v>
      </c>
      <c r="AK65" s="196" t="s">
        <v>365</v>
      </c>
      <c r="AL65" s="195" t="s">
        <v>369</v>
      </c>
      <c r="AM65" s="194" t="s">
        <v>382</v>
      </c>
      <c r="AN65" s="193" t="s">
        <v>383</v>
      </c>
      <c r="AO65" s="192" t="s">
        <v>384</v>
      </c>
      <c r="AP65" s="191" t="s">
        <v>385</v>
      </c>
      <c r="AQ65" s="166"/>
      <c r="AR65" s="166"/>
      <c r="AS65" s="166"/>
    </row>
    <row r="66" spans="1:45">
      <c r="A66" s="190" t="s">
        <v>340</v>
      </c>
      <c r="B66" s="189" t="s">
        <v>386</v>
      </c>
      <c r="C66" s="185" t="s">
        <v>361</v>
      </c>
      <c r="D66" s="185" t="s">
        <v>341</v>
      </c>
      <c r="E66" s="185" t="s">
        <v>341</v>
      </c>
      <c r="F66" s="184" t="s">
        <v>341</v>
      </c>
      <c r="G66" s="184" t="s">
        <v>341</v>
      </c>
      <c r="H66" s="183" t="s">
        <v>341</v>
      </c>
      <c r="I66" s="183" t="s">
        <v>341</v>
      </c>
      <c r="J66" s="166"/>
      <c r="K66" s="188" t="s">
        <v>330</v>
      </c>
      <c r="L66" s="187" t="s">
        <v>344</v>
      </c>
      <c r="M66" s="186" t="s">
        <v>351</v>
      </c>
      <c r="N66" s="185" t="s">
        <v>330</v>
      </c>
      <c r="O66" s="184" t="s">
        <v>344</v>
      </c>
      <c r="P66" s="183" t="s">
        <v>351</v>
      </c>
      <c r="Q66" s="166"/>
      <c r="R66" s="188" t="s">
        <v>387</v>
      </c>
      <c r="S66" s="187" t="s">
        <v>387</v>
      </c>
      <c r="T66" s="186" t="s">
        <v>387</v>
      </c>
      <c r="U66" s="188"/>
      <c r="V66" s="187"/>
      <c r="W66" s="186"/>
      <c r="X66" s="185"/>
      <c r="Y66" s="184"/>
      <c r="Z66" s="183"/>
      <c r="AA66" s="182"/>
      <c r="AB66" s="166"/>
      <c r="AC66" s="188" t="s">
        <v>330</v>
      </c>
      <c r="AD66" s="187" t="s">
        <v>344</v>
      </c>
      <c r="AE66" s="186" t="s">
        <v>351</v>
      </c>
      <c r="AF66" s="185" t="s">
        <v>330</v>
      </c>
      <c r="AG66" s="184" t="s">
        <v>344</v>
      </c>
      <c r="AH66" s="183" t="s">
        <v>351</v>
      </c>
      <c r="AI66" s="166"/>
      <c r="AJ66" s="188"/>
      <c r="AK66" s="187"/>
      <c r="AL66" s="186"/>
      <c r="AM66" s="185"/>
      <c r="AN66" s="184"/>
      <c r="AO66" s="183"/>
      <c r="AP66" s="182"/>
      <c r="AQ66" s="166"/>
      <c r="AR66" s="166"/>
      <c r="AS66" s="166"/>
    </row>
    <row r="67" spans="1:45">
      <c r="A67" s="42" t="s">
        <v>393</v>
      </c>
      <c r="B67" s="166"/>
      <c r="C67" s="106">
        <v>1.53</v>
      </c>
      <c r="D67" s="42">
        <v>74.721000000000004</v>
      </c>
      <c r="E67" s="42">
        <v>-23.225000000000001</v>
      </c>
      <c r="F67" s="42">
        <v>74.721000000000004</v>
      </c>
      <c r="G67" s="42">
        <v>-23.225000000000001</v>
      </c>
      <c r="H67" s="42">
        <v>74.721000000000004</v>
      </c>
      <c r="I67" s="42">
        <v>-23.225000000000001</v>
      </c>
      <c r="J67" s="166"/>
      <c r="K67" s="167">
        <f>$Q$10*E67+$Q$11</f>
        <v>-22.627271368392442</v>
      </c>
      <c r="L67" s="167">
        <f>$Q$15*G67+$Q$16</f>
        <v>-30.754655229297263</v>
      </c>
      <c r="M67" s="167">
        <f>$Q$20*I67+$Q$21</f>
        <v>-28.276138513021976</v>
      </c>
      <c r="N67" s="168">
        <f>((D67*K67)-($C$37*$D$37))/(D67-$C$37)</f>
        <v>-22.627271368392442</v>
      </c>
      <c r="O67" s="168">
        <f>((F67*L67)-($G$37*$H$37))/(F67-$G$37)</f>
        <v>-30.754655229297263</v>
      </c>
      <c r="P67" s="168">
        <f>((H67*M67)-($K$37*$L$37))/(H67-$K$37)</f>
        <v>-28.27613851302198</v>
      </c>
      <c r="Q67" s="166"/>
      <c r="R67" s="181">
        <f>D67-$C$37</f>
        <v>74.721000000000004</v>
      </c>
      <c r="S67" s="181">
        <f>F67-$G$37</f>
        <v>74.721000000000004</v>
      </c>
      <c r="T67" s="181">
        <f>H67-$K$37</f>
        <v>74.721000000000004</v>
      </c>
      <c r="U67" s="166">
        <f>(R67-$J$57)/$J$56</f>
        <v>0.15213168012214992</v>
      </c>
      <c r="V67" s="166">
        <f>(S67-$K$57)/$K$56</f>
        <v>8.7951943437938565E-2</v>
      </c>
      <c r="W67" s="166">
        <f>(T67-$S$57)/$S$56</f>
        <v>2.7819831784891703E-2</v>
      </c>
      <c r="X67" s="180">
        <f>U67/$C67*100</f>
        <v>9.9432470668071851</v>
      </c>
      <c r="Y67" s="180">
        <f>V67/$C67*100</f>
        <v>5.7484930351593837</v>
      </c>
      <c r="Z67" s="180">
        <f>W67/$C67*100</f>
        <v>1.8182896591432487</v>
      </c>
      <c r="AA67" s="179">
        <f>U67/V67</f>
        <v>1.7297136842632526</v>
      </c>
      <c r="AB67" s="166"/>
      <c r="AC67" s="168">
        <f>((D67*E67)-($C$37*$D$37))/(D67-$C$37)</f>
        <v>-23.225000000000001</v>
      </c>
      <c r="AD67" s="168">
        <f>((F67*G67)-($G$37*$H$37))/(F67-$G$37)</f>
        <v>-23.225000000000001</v>
      </c>
      <c r="AE67" s="168">
        <f>((H67*I67)-($K$37*$L$37))/(H67-$K$37)</f>
        <v>-23.225000000000001</v>
      </c>
      <c r="AF67" s="167">
        <f>$Q$10*AC67+$Q$11</f>
        <v>-22.627271368392442</v>
      </c>
      <c r="AG67" s="167">
        <f>$Q$15*AD67+$Q$16</f>
        <v>-30.754655229297263</v>
      </c>
      <c r="AH67" s="167">
        <f>$Q$20*AE67+$Q$21</f>
        <v>-28.276138513021976</v>
      </c>
      <c r="AI67" s="166"/>
      <c r="AJ67" s="166" t="e">
        <f>R67/$J$53</f>
        <v>#DIV/0!</v>
      </c>
      <c r="AK67" s="166" t="e">
        <f>S67/$K$53</f>
        <v>#DIV/0!</v>
      </c>
      <c r="AL67" s="166" t="e">
        <f>T67/$S$53</f>
        <v>#DIV/0!</v>
      </c>
      <c r="AM67" s="180" t="e">
        <f>AJ67/$C67*100</f>
        <v>#DIV/0!</v>
      </c>
      <c r="AN67" s="180" t="e">
        <f>AK67/$C67*100</f>
        <v>#DIV/0!</v>
      </c>
      <c r="AO67" s="180" t="e">
        <f>AL67/$C67*100</f>
        <v>#DIV/0!</v>
      </c>
      <c r="AP67" s="179" t="e">
        <f>AJ67/AK67</f>
        <v>#DIV/0!</v>
      </c>
      <c r="AQ67" s="166"/>
      <c r="AR67" s="166"/>
      <c r="AS67" s="166"/>
    </row>
    <row r="68" spans="1:45">
      <c r="A68" s="42" t="s">
        <v>392</v>
      </c>
      <c r="B68" s="166"/>
      <c r="C68" s="106">
        <v>0.98</v>
      </c>
      <c r="D68" s="42">
        <v>124.71899999999999</v>
      </c>
      <c r="E68" s="42">
        <v>-24</v>
      </c>
      <c r="F68" s="42">
        <v>124.71899999999999</v>
      </c>
      <c r="G68" s="42">
        <v>-24</v>
      </c>
      <c r="H68" s="42">
        <v>124.71899999999999</v>
      </c>
      <c r="I68" s="42">
        <v>-24</v>
      </c>
      <c r="J68" s="166"/>
      <c r="K68" s="167">
        <f>$Q$10*E68+$Q$11</f>
        <v>-23.416067400462019</v>
      </c>
      <c r="L68" s="167">
        <f>$Q$15*G68+$Q$16</f>
        <v>-31.800432200593864</v>
      </c>
      <c r="M68" s="167">
        <f>$Q$20*I68+$Q$21</f>
        <v>-29.140632426402831</v>
      </c>
      <c r="N68" s="168">
        <f>((D68*K68)-($C$37*$D$37))/(D68-$C$37)</f>
        <v>-23.416067400462019</v>
      </c>
      <c r="O68" s="168">
        <f>((F68*L68)-($G$37*$H$37))/(F68-$G$37)</f>
        <v>-31.800432200593864</v>
      </c>
      <c r="P68" s="168">
        <f>((H68*M68)-($K$37*$L$37))/(H68-$K$37)</f>
        <v>-29.140632426402831</v>
      </c>
      <c r="Q68" s="166"/>
      <c r="R68" s="181">
        <f>D68-$C$37</f>
        <v>124.71899999999999</v>
      </c>
      <c r="S68" s="181">
        <f>F68-$G$37</f>
        <v>124.71899999999999</v>
      </c>
      <c r="T68" s="181">
        <f>H68-$K$37</f>
        <v>124.71899999999999</v>
      </c>
      <c r="U68" s="166">
        <f>(R68-$J$57)/$J$56</f>
        <v>0.2539274235242357</v>
      </c>
      <c r="V68" s="166">
        <f>(S68-$K$57)/$K$56</f>
        <v>0.1468031535128847</v>
      </c>
      <c r="W68" s="166">
        <f>(T68-$S$57)/$S$56</f>
        <v>4.6434892471726934E-2</v>
      </c>
      <c r="X68" s="180">
        <f>U68/$C68*100</f>
        <v>25.910961584105685</v>
      </c>
      <c r="Y68" s="180">
        <f>V68/$C68*100</f>
        <v>14.979913623763744</v>
      </c>
      <c r="Z68" s="180">
        <f>W68/$C68*100</f>
        <v>4.738254333849687</v>
      </c>
      <c r="AA68" s="179">
        <f>U68/V68</f>
        <v>1.729713684263253</v>
      </c>
      <c r="AB68" s="166"/>
      <c r="AC68" s="168">
        <f>((D68*E68)-($C$37*$D$37))/(D68-$C$37)</f>
        <v>-24</v>
      </c>
      <c r="AD68" s="168">
        <f>((F68*G68)-($G$37*$H$37))/(F68-$G$37)</f>
        <v>-24</v>
      </c>
      <c r="AE68" s="168">
        <f>((H68*I68)-($K$37*$L$37))/(H68-$K$37)</f>
        <v>-24</v>
      </c>
      <c r="AF68" s="167">
        <f>$Q$10*AC68+$Q$11</f>
        <v>-23.416067400462019</v>
      </c>
      <c r="AG68" s="167">
        <f>$Q$15*AD68+$Q$16</f>
        <v>-31.800432200593864</v>
      </c>
      <c r="AH68" s="167">
        <f>$Q$20*AE68+$Q$21</f>
        <v>-29.140632426402831</v>
      </c>
      <c r="AI68" s="166"/>
      <c r="AJ68" s="166" t="e">
        <f>R68/$J$53</f>
        <v>#DIV/0!</v>
      </c>
      <c r="AK68" s="166" t="e">
        <f>S68/$K$53</f>
        <v>#DIV/0!</v>
      </c>
      <c r="AL68" s="166" t="e">
        <f>T68/$S$53</f>
        <v>#DIV/0!</v>
      </c>
      <c r="AM68" s="180" t="e">
        <f>AJ68/$C68*100</f>
        <v>#DIV/0!</v>
      </c>
      <c r="AN68" s="180" t="e">
        <f>AK68/$C68*100</f>
        <v>#DIV/0!</v>
      </c>
      <c r="AO68" s="180" t="e">
        <f>AL68/$C68*100</f>
        <v>#DIV/0!</v>
      </c>
      <c r="AP68" s="179" t="e">
        <f>AJ68/AK68</f>
        <v>#DIV/0!</v>
      </c>
      <c r="AQ68" s="166"/>
      <c r="AR68" s="166"/>
      <c r="AS68" s="166"/>
    </row>
    <row r="69" spans="1:45">
      <c r="A69" s="42" t="s">
        <v>391</v>
      </c>
      <c r="B69" s="166"/>
      <c r="C69" s="106">
        <v>1.4970000000000001</v>
      </c>
      <c r="D69" s="42">
        <v>116.024</v>
      </c>
      <c r="E69" s="42">
        <v>-28.57</v>
      </c>
      <c r="F69" s="42">
        <v>116.024</v>
      </c>
      <c r="G69" s="42">
        <v>-28.57</v>
      </c>
      <c r="H69" s="42">
        <v>116.024</v>
      </c>
      <c r="I69" s="42">
        <v>-28.57</v>
      </c>
      <c r="J69" s="166"/>
      <c r="K69" s="167">
        <f>$Q$10*E69+$Q$11</f>
        <v>-28.067419486343255</v>
      </c>
      <c r="L69" s="167">
        <f>$Q$15*G69+$Q$16</f>
        <v>-37.967142857142854</v>
      </c>
      <c r="M69" s="167">
        <f>$Q$20*I69+$Q$21</f>
        <v>-34.238357825306757</v>
      </c>
      <c r="N69" s="168">
        <f>((D69*K69)-($C$37*$D$37))/(D69-$C$37)</f>
        <v>-28.067419486343255</v>
      </c>
      <c r="O69" s="168">
        <f>((F69*L69)-($G$37*$H$37))/(F69-$G$37)</f>
        <v>-37.967142857142854</v>
      </c>
      <c r="P69" s="168">
        <f>((H69*M69)-($K$37*$L$37))/(H69-$K$37)</f>
        <v>-34.238357825306757</v>
      </c>
      <c r="Q69" s="166"/>
      <c r="R69" s="181">
        <f>D69-$C$37</f>
        <v>116.024</v>
      </c>
      <c r="S69" s="181">
        <f>F69-$G$37</f>
        <v>116.024</v>
      </c>
      <c r="T69" s="181">
        <f>H69-$K$37</f>
        <v>116.024</v>
      </c>
      <c r="U69" s="166">
        <f>(R69-$J$57)/$J$56</f>
        <v>0.23622443562709711</v>
      </c>
      <c r="V69" s="166">
        <f>(S69-$K$57)/$K$56</f>
        <v>0.13656851869545888</v>
      </c>
      <c r="W69" s="166">
        <f>(T69-$S$57)/$S$56</f>
        <v>4.3197603926744488E-2</v>
      </c>
      <c r="X69" s="180">
        <f>U69/$C69*100</f>
        <v>15.779855419311763</v>
      </c>
      <c r="Y69" s="180">
        <f>V69/$C69*100</f>
        <v>9.1228135401108137</v>
      </c>
      <c r="Z69" s="180">
        <f>W69/$C69*100</f>
        <v>2.8856114847524705</v>
      </c>
      <c r="AA69" s="179">
        <f>U69/V69</f>
        <v>1.7297136842632528</v>
      </c>
      <c r="AB69" s="166"/>
      <c r="AC69" s="168">
        <f>((D69*E69)-($C$37*$D$37))/(D69-$C$37)</f>
        <v>-28.57</v>
      </c>
      <c r="AD69" s="168">
        <f>((F69*G69)-($G$37*$H$37))/(F69-$G$37)</f>
        <v>-28.57</v>
      </c>
      <c r="AE69" s="168">
        <f>((H69*I69)-($K$37*$L$37))/(H69-$K$37)</f>
        <v>-28.57</v>
      </c>
      <c r="AF69" s="167">
        <f>$Q$10*AC69+$Q$11</f>
        <v>-28.067419486343255</v>
      </c>
      <c r="AG69" s="167">
        <f>$Q$15*AD69+$Q$16</f>
        <v>-37.967142857142854</v>
      </c>
      <c r="AH69" s="167">
        <f>$Q$20*AE69+$Q$21</f>
        <v>-34.238357825306757</v>
      </c>
      <c r="AI69" s="166"/>
      <c r="AJ69" s="166" t="e">
        <f>R69/$J$53</f>
        <v>#DIV/0!</v>
      </c>
      <c r="AK69" s="166" t="e">
        <f>S69/$K$53</f>
        <v>#DIV/0!</v>
      </c>
      <c r="AL69" s="166" t="e">
        <f>T69/$S$53</f>
        <v>#DIV/0!</v>
      </c>
      <c r="AM69" s="180" t="e">
        <f>AJ69/$C69*100</f>
        <v>#DIV/0!</v>
      </c>
      <c r="AN69" s="180" t="e">
        <f>AK69/$C69*100</f>
        <v>#DIV/0!</v>
      </c>
      <c r="AO69" s="180" t="e">
        <f>AL69/$C69*100</f>
        <v>#DIV/0!</v>
      </c>
      <c r="AP69" s="179" t="e">
        <f>AJ69/AK69</f>
        <v>#DIV/0!</v>
      </c>
      <c r="AQ69" s="166"/>
      <c r="AR69" s="166"/>
      <c r="AS69" s="166"/>
    </row>
    <row r="70" spans="1:45">
      <c r="A70" s="42" t="s">
        <v>390</v>
      </c>
      <c r="B70" s="166"/>
      <c r="C70" s="106">
        <v>0.86799999999999999</v>
      </c>
      <c r="D70" s="42">
        <v>112.803</v>
      </c>
      <c r="E70" s="42">
        <v>-28.54</v>
      </c>
      <c r="F70" s="42">
        <v>112.803</v>
      </c>
      <c r="G70" s="42">
        <v>-28.54</v>
      </c>
      <c r="H70" s="42">
        <v>112.803</v>
      </c>
      <c r="I70" s="42">
        <v>-28.54</v>
      </c>
      <c r="J70" s="166"/>
      <c r="K70" s="167">
        <f>$Q$10*E70+$Q$11</f>
        <v>-28.036885446392173</v>
      </c>
      <c r="L70" s="167">
        <f>$Q$15*G70+$Q$16</f>
        <v>-37.926661167931371</v>
      </c>
      <c r="M70" s="167">
        <f>$Q$20*I70+$Q$21</f>
        <v>-34.204893544788789</v>
      </c>
      <c r="N70" s="168">
        <f>((D70*K70)-($C$37*$D$37))/(D70-$C$37)</f>
        <v>-28.036885446392173</v>
      </c>
      <c r="O70" s="168">
        <f>((F70*L70)-($G$37*$H$37))/(F70-$G$37)</f>
        <v>-37.926661167931371</v>
      </c>
      <c r="P70" s="168">
        <f>((H70*M70)-($K$37*$L$37))/(H70-$K$37)</f>
        <v>-34.204893544788789</v>
      </c>
      <c r="Q70" s="166"/>
      <c r="R70" s="181">
        <f>D70-$C$37</f>
        <v>112.803</v>
      </c>
      <c r="S70" s="181">
        <f>F70-$G$37</f>
        <v>112.803</v>
      </c>
      <c r="T70" s="181">
        <f>H70-$K$37</f>
        <v>112.803</v>
      </c>
      <c r="U70" s="166">
        <f>(R70-$J$57)/$J$56</f>
        <v>0.22966649151937041</v>
      </c>
      <c r="V70" s="166">
        <f>(S70-$K$57)/$K$56</f>
        <v>0.13277717208856657</v>
      </c>
      <c r="W70" s="166">
        <f>(T70-$S$57)/$S$56</f>
        <v>4.1998373748091414E-2</v>
      </c>
      <c r="X70" s="180">
        <f>U70/$C70*100</f>
        <v>26.459273216517325</v>
      </c>
      <c r="Y70" s="180">
        <f>V70/$C70*100</f>
        <v>15.296909226793383</v>
      </c>
      <c r="Z70" s="180">
        <f>W70/$C70*100</f>
        <v>4.8385223212086883</v>
      </c>
      <c r="AA70" s="179">
        <f>U70/V70</f>
        <v>1.7297136842632528</v>
      </c>
      <c r="AB70" s="166"/>
      <c r="AC70" s="168">
        <f>((D70*E70)-($C$37*$D$37))/(D70-$C$37)</f>
        <v>-28.54</v>
      </c>
      <c r="AD70" s="168">
        <f>((F70*G70)-($G$37*$H$37))/(F70-$G$37)</f>
        <v>-28.54</v>
      </c>
      <c r="AE70" s="168">
        <f>((H70*I70)-($K$37*$L$37))/(H70-$K$37)</f>
        <v>-28.54</v>
      </c>
      <c r="AF70" s="167">
        <f>$Q$10*AC70+$Q$11</f>
        <v>-28.036885446392173</v>
      </c>
      <c r="AG70" s="167">
        <f>$Q$15*AD70+$Q$16</f>
        <v>-37.926661167931371</v>
      </c>
      <c r="AH70" s="167">
        <f>$Q$20*AE70+$Q$21</f>
        <v>-34.204893544788789</v>
      </c>
      <c r="AI70" s="166"/>
      <c r="AJ70" s="166" t="e">
        <f>R70/$J$53</f>
        <v>#DIV/0!</v>
      </c>
      <c r="AK70" s="166" t="e">
        <f>S70/$K$53</f>
        <v>#DIV/0!</v>
      </c>
      <c r="AL70" s="166" t="e">
        <f>T70/$S$53</f>
        <v>#DIV/0!</v>
      </c>
      <c r="AM70" s="180" t="e">
        <f>AJ70/$C70*100</f>
        <v>#DIV/0!</v>
      </c>
      <c r="AN70" s="180" t="e">
        <f>AK70/$C70*100</f>
        <v>#DIV/0!</v>
      </c>
      <c r="AO70" s="180" t="e">
        <f>AL70/$C70*100</f>
        <v>#DIV/0!</v>
      </c>
      <c r="AP70" s="179" t="e">
        <f>AJ70/AK70</f>
        <v>#DIV/0!</v>
      </c>
      <c r="AQ70" s="166"/>
      <c r="AR70" s="166"/>
      <c r="AS70" s="166"/>
    </row>
    <row r="71" spans="1:45">
      <c r="A71" s="42" t="s">
        <v>389</v>
      </c>
      <c r="B71" s="166"/>
      <c r="C71" s="106">
        <v>1.4590000000000001</v>
      </c>
      <c r="D71" s="42">
        <v>57.527999999999999</v>
      </c>
      <c r="E71" s="42">
        <v>-34.401000000000003</v>
      </c>
      <c r="F71" s="42">
        <v>57.527999999999999</v>
      </c>
      <c r="G71" s="42">
        <v>-34.401000000000003</v>
      </c>
      <c r="H71" s="42">
        <v>57.527999999999999</v>
      </c>
      <c r="I71" s="42">
        <v>-34.401000000000003</v>
      </c>
      <c r="J71" s="166"/>
      <c r="K71" s="167">
        <f>$Q$10*E71+$Q$11</f>
        <v>-34.002219051501569</v>
      </c>
      <c r="L71" s="167">
        <f>$Q$15*G71+$Q$16</f>
        <v>-45.83543385021445</v>
      </c>
      <c r="M71" s="167">
        <f>$Q$20*I71+$Q$21</f>
        <v>-40.742698481982643</v>
      </c>
      <c r="N71" s="168">
        <f>((D71*K71)-($C$37*$D$37))/(D71-$C$37)</f>
        <v>-34.002219051501569</v>
      </c>
      <c r="O71" s="168">
        <f>((F71*L71)-($G$37*$H$37))/(F71-$G$37)</f>
        <v>-45.83543385021445</v>
      </c>
      <c r="P71" s="168">
        <f>((H71*M71)-($K$37*$L$37))/(H71-$K$37)</f>
        <v>-40.742698481982643</v>
      </c>
      <c r="Q71" s="166"/>
      <c r="R71" s="181">
        <f>D71-$C$37</f>
        <v>57.527999999999999</v>
      </c>
      <c r="S71" s="181">
        <f>F71-$G$37</f>
        <v>57.527999999999999</v>
      </c>
      <c r="T71" s="181">
        <f>H71-$K$37</f>
        <v>57.527999999999999</v>
      </c>
      <c r="U71" s="166">
        <f>(R71-$J$57)/$J$56</f>
        <v>0.11712679560052783</v>
      </c>
      <c r="V71" s="166">
        <f>(S71-$K$57)/$K$56</f>
        <v>6.771455684610389E-2</v>
      </c>
      <c r="W71" s="166">
        <f>(T71-$S$57)/$S$56</f>
        <v>2.1418600967883859E-2</v>
      </c>
      <c r="X71" s="180">
        <f>U71/$C71*100</f>
        <v>8.0278818094947102</v>
      </c>
      <c r="Y71" s="180">
        <f>V71/$C71*100</f>
        <v>4.641162223859074</v>
      </c>
      <c r="Z71" s="180">
        <f>W71/$C71*100</f>
        <v>1.4680329655849116</v>
      </c>
      <c r="AA71" s="179">
        <f>U71/V71</f>
        <v>1.7297136842632528</v>
      </c>
      <c r="AB71" s="166"/>
      <c r="AC71" s="168">
        <f>((D71*E71)-($C$37*$D$37))/(D71-$C$37)</f>
        <v>-34.401000000000003</v>
      </c>
      <c r="AD71" s="168">
        <f>((F71*G71)-($G$37*$H$37))/(F71-$G$37)</f>
        <v>-34.401000000000003</v>
      </c>
      <c r="AE71" s="168">
        <f>((H71*I71)-($K$37*$L$37))/(H71-$K$37)</f>
        <v>-34.401000000000003</v>
      </c>
      <c r="AF71" s="167">
        <f>$Q$10*AC71+$Q$11</f>
        <v>-34.002219051501569</v>
      </c>
      <c r="AG71" s="167">
        <f>$Q$15*AD71+$Q$16</f>
        <v>-45.83543385021445</v>
      </c>
      <c r="AH71" s="167">
        <f>$Q$20*AE71+$Q$21</f>
        <v>-40.742698481982643</v>
      </c>
      <c r="AI71" s="166"/>
      <c r="AJ71" s="166" t="e">
        <f>R71/$J$53</f>
        <v>#DIV/0!</v>
      </c>
      <c r="AK71" s="166" t="e">
        <f>S71/$K$53</f>
        <v>#DIV/0!</v>
      </c>
      <c r="AL71" s="166" t="e">
        <f>T71/$S$53</f>
        <v>#DIV/0!</v>
      </c>
      <c r="AM71" s="180" t="e">
        <f>AJ71/$C71*100</f>
        <v>#DIV/0!</v>
      </c>
      <c r="AN71" s="180" t="e">
        <f>AK71/$C71*100</f>
        <v>#DIV/0!</v>
      </c>
      <c r="AO71" s="180" t="e">
        <f>AL71/$C71*100</f>
        <v>#DIV/0!</v>
      </c>
      <c r="AP71" s="179" t="e">
        <f>AJ71/AK71</f>
        <v>#DIV/0!</v>
      </c>
      <c r="AQ71" s="166"/>
      <c r="AR71" s="166"/>
      <c r="AS71" s="166"/>
    </row>
    <row r="72" spans="1:45">
      <c r="A72" s="42"/>
      <c r="B72" s="166"/>
      <c r="C72" s="166"/>
      <c r="D72" s="42"/>
      <c r="E72" s="42"/>
      <c r="F72" s="42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7"/>
      <c r="R72" s="168"/>
      <c r="S72" s="166"/>
      <c r="T72" s="168"/>
      <c r="U72" s="167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</row>
    <row r="73" spans="1:45">
      <c r="A73" s="42"/>
      <c r="B73" s="166"/>
      <c r="C73" s="166"/>
      <c r="D73" s="42"/>
      <c r="E73" s="42"/>
      <c r="F73" s="42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7"/>
      <c r="R73" s="178"/>
      <c r="S73" s="122"/>
      <c r="T73" s="176"/>
      <c r="U73" s="177"/>
      <c r="V73" s="177"/>
      <c r="W73" s="177"/>
      <c r="X73" s="177"/>
      <c r="Y73" s="122"/>
      <c r="Z73" s="176"/>
      <c r="AA73" s="176"/>
      <c r="AB73" s="176"/>
      <c r="AC73" s="176"/>
      <c r="AD73" s="175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</row>
    <row r="74" spans="1:45">
      <c r="A74" s="42"/>
      <c r="B74" s="166"/>
      <c r="C74" s="166"/>
      <c r="D74" s="42"/>
      <c r="E74" s="42"/>
      <c r="F74" s="42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7"/>
      <c r="R74" s="175"/>
      <c r="S74" s="175"/>
      <c r="T74" s="175"/>
      <c r="U74" s="175"/>
      <c r="V74" s="175"/>
      <c r="W74" s="175"/>
      <c r="X74" s="175"/>
      <c r="Y74" s="122"/>
      <c r="Z74" s="175"/>
      <c r="AA74" s="175"/>
      <c r="AB74" s="175"/>
      <c r="AC74" s="175"/>
      <c r="AD74" s="175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</row>
    <row r="75" spans="1:45">
      <c r="A75" s="42"/>
      <c r="B75" s="166"/>
      <c r="C75" s="166"/>
      <c r="D75" s="42"/>
      <c r="E75" s="42"/>
      <c r="F75" s="42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7"/>
      <c r="R75" s="110"/>
      <c r="S75" s="174"/>
      <c r="T75" s="172"/>
      <c r="U75" s="172"/>
      <c r="V75" s="171"/>
      <c r="W75" s="170"/>
      <c r="X75" s="169"/>
      <c r="Y75" s="173"/>
      <c r="Z75" s="172"/>
      <c r="AA75" s="172"/>
      <c r="AB75" s="171"/>
      <c r="AC75" s="170"/>
      <c r="AD75" s="169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</row>
    <row r="76" spans="1:45">
      <c r="A76" s="42"/>
      <c r="B76" s="166"/>
      <c r="C76" s="166"/>
      <c r="D76" s="42"/>
      <c r="E76" s="42"/>
      <c r="F76" s="42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7"/>
      <c r="R76" s="168"/>
      <c r="S76" s="166"/>
      <c r="T76" s="168"/>
      <c r="U76" s="167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</row>
    <row r="77" spans="1:45">
      <c r="A77" s="42"/>
      <c r="B77" s="166"/>
      <c r="C77" s="166"/>
      <c r="D77" s="42"/>
      <c r="E77" s="42"/>
      <c r="F77" s="42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7"/>
      <c r="R77" s="168"/>
      <c r="S77" s="166"/>
      <c r="T77" s="168"/>
      <c r="U77" s="167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</row>
    <row r="78" spans="1:45">
      <c r="A78" s="42"/>
      <c r="B78" s="166"/>
      <c r="C78" s="166"/>
      <c r="D78" s="42"/>
      <c r="E78" s="42"/>
      <c r="F78" s="42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7"/>
      <c r="R78" s="168"/>
      <c r="S78" s="166"/>
      <c r="T78" s="168"/>
      <c r="U78" s="167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</row>
    <row r="79" spans="1:45">
      <c r="A79" s="42"/>
      <c r="B79" s="166"/>
      <c r="C79" s="166"/>
      <c r="D79" s="42"/>
      <c r="E79" s="42"/>
      <c r="F79" s="42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7"/>
      <c r="R79" s="168"/>
      <c r="S79" s="166"/>
      <c r="T79" s="168"/>
      <c r="U79" s="167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</row>
    <row r="80" spans="1:45">
      <c r="A80" s="42"/>
      <c r="B80" s="166"/>
      <c r="C80" s="166"/>
      <c r="D80" s="42"/>
      <c r="E80" s="42"/>
      <c r="F80" s="42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7"/>
      <c r="R80" s="168"/>
      <c r="S80" s="166"/>
      <c r="T80" s="168"/>
      <c r="U80" s="167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</row>
  </sheetData>
  <mergeCells count="4">
    <mergeCell ref="K63:P64"/>
    <mergeCell ref="U63:AA64"/>
    <mergeCell ref="AC63:AH64"/>
    <mergeCell ref="AJ63:AP6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0"/>
  <sheetViews>
    <sheetView topLeftCell="A3" zoomScale="85" zoomScaleNormal="85" workbookViewId="0">
      <selection activeCell="H6" sqref="H6"/>
    </sheetView>
  </sheetViews>
  <sheetFormatPr defaultRowHeight="12.75"/>
  <cols>
    <col min="8" max="16" width="9.140625" customWidth="1"/>
  </cols>
  <sheetData>
    <row r="1" spans="1:45">
      <c r="A1" s="7"/>
      <c r="B1" s="3"/>
      <c r="C1" s="4" t="s">
        <v>314</v>
      </c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6"/>
      <c r="AL1" s="6"/>
      <c r="AM1" s="6"/>
      <c r="AN1" s="6"/>
      <c r="AO1" s="6"/>
      <c r="AP1" s="6"/>
      <c r="AQ1" s="6"/>
      <c r="AR1" s="6"/>
      <c r="AS1" s="6"/>
    </row>
    <row r="2" spans="1:45">
      <c r="A2" s="7"/>
      <c r="B2" s="3"/>
      <c r="C2" s="4" t="s">
        <v>315</v>
      </c>
      <c r="D2" s="4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6"/>
      <c r="AL2" s="6"/>
      <c r="AM2" s="6"/>
      <c r="AN2" s="6"/>
      <c r="AO2" s="6"/>
      <c r="AP2" s="6"/>
      <c r="AQ2" s="6"/>
      <c r="AR2" s="6"/>
      <c r="AS2" s="6"/>
    </row>
    <row r="3" spans="1:45">
      <c r="A3" s="7"/>
      <c r="B3" s="3"/>
      <c r="C3" s="4"/>
      <c r="D3" s="4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"/>
      <c r="AL3" s="6"/>
      <c r="AM3" s="6"/>
      <c r="AN3" s="6"/>
      <c r="AO3" s="6"/>
      <c r="AP3" s="6"/>
      <c r="AQ3" s="6"/>
      <c r="AR3" s="6"/>
      <c r="AS3" s="6"/>
    </row>
    <row r="4" spans="1:45" ht="14.25">
      <c r="A4" s="3"/>
      <c r="B4" s="3"/>
      <c r="C4" s="61" t="s">
        <v>313</v>
      </c>
      <c r="D4" s="62"/>
      <c r="E4" s="62"/>
      <c r="F4" s="3"/>
      <c r="G4" s="63" t="s">
        <v>346</v>
      </c>
      <c r="H4" s="64"/>
      <c r="I4" s="64"/>
      <c r="J4" s="3"/>
      <c r="K4" s="65" t="s">
        <v>347</v>
      </c>
      <c r="L4" s="66"/>
      <c r="M4" s="6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6"/>
      <c r="AL4" s="6"/>
      <c r="AM4" s="6"/>
      <c r="AN4" s="6"/>
      <c r="AO4" s="6"/>
      <c r="AP4" s="6"/>
      <c r="AQ4" s="6"/>
      <c r="AR4" s="6"/>
      <c r="AS4" s="6"/>
    </row>
    <row r="5" spans="1:45" ht="13.5" thickBot="1">
      <c r="A5" s="8" t="s">
        <v>316</v>
      </c>
      <c r="B5" s="9"/>
      <c r="C5" s="10" t="s">
        <v>26</v>
      </c>
      <c r="D5" s="10" t="s">
        <v>21</v>
      </c>
      <c r="E5" s="10" t="s">
        <v>348</v>
      </c>
      <c r="F5" s="3"/>
      <c r="G5" s="10" t="s">
        <v>26</v>
      </c>
      <c r="H5" s="10" t="s">
        <v>21</v>
      </c>
      <c r="I5" s="10" t="s">
        <v>348</v>
      </c>
      <c r="J5" s="3"/>
      <c r="K5" s="10" t="s">
        <v>349</v>
      </c>
      <c r="L5" s="10" t="s">
        <v>350</v>
      </c>
      <c r="M5" s="10" t="s">
        <v>348</v>
      </c>
      <c r="N5" s="3"/>
      <c r="O5" s="3"/>
      <c r="P5" s="11" t="s">
        <v>319</v>
      </c>
      <c r="Q5" s="12"/>
      <c r="R5" s="12"/>
      <c r="S5" s="1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"/>
      <c r="AL5" s="6"/>
      <c r="AM5" s="6"/>
      <c r="AN5" s="6"/>
      <c r="AO5" s="6"/>
      <c r="AP5" s="6"/>
      <c r="AQ5" s="6"/>
      <c r="AR5" s="6"/>
      <c r="AS5" s="6"/>
    </row>
    <row r="6" spans="1:45">
      <c r="A6" s="11" t="s">
        <v>320</v>
      </c>
      <c r="B6" s="14">
        <v>1</v>
      </c>
      <c r="C6" s="161">
        <v>-29.712</v>
      </c>
      <c r="D6" s="162">
        <v>-37.366</v>
      </c>
      <c r="E6" s="67"/>
      <c r="F6" s="3"/>
      <c r="G6" s="161">
        <v>0.95799999999999996</v>
      </c>
      <c r="H6" s="162">
        <v>-2.59</v>
      </c>
      <c r="I6" s="67"/>
      <c r="J6" s="3"/>
      <c r="K6" s="68">
        <v>1.855</v>
      </c>
      <c r="L6" s="69">
        <v>22.474</v>
      </c>
      <c r="M6" s="67"/>
      <c r="N6" s="3"/>
      <c r="O6" s="3"/>
      <c r="P6" s="17" t="s">
        <v>321</v>
      </c>
      <c r="Q6" s="18"/>
      <c r="R6" s="18"/>
      <c r="S6" s="1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"/>
      <c r="AL6" s="6"/>
      <c r="AM6" s="6"/>
      <c r="AN6" s="6"/>
      <c r="AO6" s="6"/>
      <c r="AP6" s="6"/>
      <c r="AQ6" s="6"/>
      <c r="AR6" s="6"/>
      <c r="AS6" s="6"/>
    </row>
    <row r="7" spans="1:45">
      <c r="A7" s="20"/>
      <c r="B7" s="21">
        <v>2</v>
      </c>
      <c r="C7" s="163">
        <v>-29.863</v>
      </c>
      <c r="D7" s="164">
        <v>-37.497999999999998</v>
      </c>
      <c r="E7" s="70"/>
      <c r="F7" s="3"/>
      <c r="G7" s="163">
        <v>0.80600000000000005</v>
      </c>
      <c r="H7" s="164">
        <v>-2.742</v>
      </c>
      <c r="I7" s="70"/>
      <c r="J7" s="3"/>
      <c r="K7" s="71"/>
      <c r="L7" s="72"/>
      <c r="M7" s="70"/>
      <c r="N7" s="3"/>
      <c r="O7" s="3"/>
      <c r="P7" s="17"/>
      <c r="Q7" s="18"/>
      <c r="R7" s="18"/>
      <c r="S7" s="19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6"/>
      <c r="AL7" s="6"/>
      <c r="AM7" s="6"/>
      <c r="AN7" s="6"/>
      <c r="AO7" s="6"/>
      <c r="AP7" s="6"/>
      <c r="AQ7" s="6"/>
      <c r="AR7" s="6"/>
      <c r="AS7" s="6"/>
    </row>
    <row r="8" spans="1:45">
      <c r="A8" s="20"/>
      <c r="B8" s="21">
        <v>3</v>
      </c>
      <c r="C8" s="163">
        <v>-29.957000000000001</v>
      </c>
      <c r="D8" s="164">
        <v>-37.768000000000001</v>
      </c>
      <c r="E8" s="70"/>
      <c r="F8" s="3"/>
      <c r="G8" s="163">
        <v>1.0109999999999999</v>
      </c>
      <c r="H8" s="164">
        <v>-2.78</v>
      </c>
      <c r="I8" s="70"/>
      <c r="J8" s="3"/>
      <c r="K8" s="71"/>
      <c r="L8" s="72"/>
      <c r="M8" s="70"/>
      <c r="N8" s="3"/>
      <c r="O8" s="3"/>
      <c r="P8" s="17"/>
      <c r="Q8" s="18"/>
      <c r="R8" s="18"/>
      <c r="S8" s="1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6"/>
      <c r="AL8" s="6"/>
      <c r="AM8" s="6"/>
      <c r="AN8" s="6"/>
      <c r="AO8" s="6"/>
      <c r="AP8" s="6"/>
      <c r="AQ8" s="6"/>
      <c r="AR8" s="6"/>
      <c r="AS8" s="6"/>
    </row>
    <row r="9" spans="1:45">
      <c r="A9" s="20"/>
      <c r="B9" s="21">
        <v>4</v>
      </c>
      <c r="C9" s="163">
        <v>-29.861000000000001</v>
      </c>
      <c r="D9" s="164">
        <v>-37.616999999999997</v>
      </c>
      <c r="E9" s="70"/>
      <c r="F9" s="3"/>
      <c r="G9" s="163">
        <v>0.79200000000000004</v>
      </c>
      <c r="H9" s="164">
        <v>-2.4729999999999999</v>
      </c>
      <c r="I9" s="70"/>
      <c r="J9" s="3"/>
      <c r="K9" s="71"/>
      <c r="L9" s="72"/>
      <c r="M9" s="70"/>
      <c r="N9" s="3"/>
      <c r="O9" s="3"/>
      <c r="P9" s="20" t="s">
        <v>330</v>
      </c>
      <c r="Q9" s="73"/>
      <c r="R9" s="18"/>
      <c r="S9" s="1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6"/>
      <c r="AL9" s="6"/>
      <c r="AM9" s="6"/>
      <c r="AN9" s="6"/>
      <c r="AO9" s="6"/>
      <c r="AP9" s="6"/>
      <c r="AQ9" s="6"/>
      <c r="AR9" s="6"/>
      <c r="AS9" s="6"/>
    </row>
    <row r="10" spans="1:45">
      <c r="A10" s="20"/>
      <c r="B10" s="21">
        <v>5</v>
      </c>
      <c r="C10" s="163">
        <v>-29.948</v>
      </c>
      <c r="D10" s="164">
        <v>-37.637</v>
      </c>
      <c r="E10" s="70"/>
      <c r="F10" s="3"/>
      <c r="G10" s="163">
        <v>0.74199999999999999</v>
      </c>
      <c r="H10" s="164">
        <v>-2.6389999999999998</v>
      </c>
      <c r="I10" s="70"/>
      <c r="J10" s="3"/>
      <c r="K10" s="71"/>
      <c r="L10" s="72"/>
      <c r="M10" s="70"/>
      <c r="N10" s="3"/>
      <c r="O10" s="3"/>
      <c r="P10" s="20" t="s">
        <v>322</v>
      </c>
      <c r="Q10" s="73">
        <f>SLOPE(C25:D25,C23:D23)</f>
        <v>0.9840049922816706</v>
      </c>
      <c r="R10" s="18"/>
      <c r="S10" s="19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6"/>
      <c r="AL10" s="6"/>
      <c r="AM10" s="6"/>
      <c r="AN10" s="6"/>
      <c r="AO10" s="6"/>
      <c r="AP10" s="6"/>
      <c r="AQ10" s="6"/>
      <c r="AR10" s="6"/>
      <c r="AS10" s="6"/>
    </row>
    <row r="11" spans="1:45">
      <c r="A11" s="20"/>
      <c r="B11" s="21">
        <v>6</v>
      </c>
      <c r="C11" s="163">
        <v>-29.907</v>
      </c>
      <c r="D11" s="164">
        <v>-37.279000000000003</v>
      </c>
      <c r="E11" s="70"/>
      <c r="F11" s="3"/>
      <c r="G11" s="163">
        <v>0.97299999999999998</v>
      </c>
      <c r="H11" s="164">
        <v>-2.2679999999999998</v>
      </c>
      <c r="I11" s="70"/>
      <c r="J11" s="3"/>
      <c r="K11" s="71"/>
      <c r="L11" s="72"/>
      <c r="M11" s="70"/>
      <c r="N11" s="3"/>
      <c r="O11" s="3"/>
      <c r="P11" s="20" t="s">
        <v>323</v>
      </c>
      <c r="Q11" s="73">
        <f>INTERCEPT(C25:D25,C23:D23)</f>
        <v>-0.16114099911319357</v>
      </c>
      <c r="R11" s="18"/>
      <c r="S11" s="1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6"/>
      <c r="AL11" s="6"/>
      <c r="AM11" s="6"/>
      <c r="AN11" s="6"/>
      <c r="AO11" s="6"/>
      <c r="AP11" s="6"/>
      <c r="AQ11" s="6"/>
      <c r="AR11" s="6"/>
      <c r="AS11" s="6"/>
    </row>
    <row r="12" spans="1:45">
      <c r="A12" s="20"/>
      <c r="B12" s="21">
        <v>7</v>
      </c>
      <c r="C12" s="163">
        <v>-29.712</v>
      </c>
      <c r="D12" s="164">
        <v>-37.186</v>
      </c>
      <c r="E12" s="70"/>
      <c r="F12" s="3"/>
      <c r="G12" s="163">
        <v>1.0660000000000001</v>
      </c>
      <c r="H12" s="164">
        <v>-2.375</v>
      </c>
      <c r="I12" s="70"/>
      <c r="J12" s="3"/>
      <c r="K12" s="71"/>
      <c r="L12" s="72"/>
      <c r="M12" s="70"/>
      <c r="N12" s="3"/>
      <c r="O12" s="3"/>
      <c r="P12" s="20"/>
      <c r="Q12" s="73"/>
      <c r="R12" s="18"/>
      <c r="S12" s="1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6"/>
      <c r="AL12" s="6"/>
      <c r="AM12" s="6"/>
      <c r="AN12" s="6"/>
      <c r="AO12" s="6"/>
      <c r="AP12" s="6"/>
      <c r="AQ12" s="6"/>
      <c r="AR12" s="6"/>
      <c r="AS12" s="6"/>
    </row>
    <row r="13" spans="1:45">
      <c r="A13" s="20"/>
      <c r="B13" s="21">
        <v>8</v>
      </c>
      <c r="C13" s="163">
        <v>-29.81</v>
      </c>
      <c r="D13" s="164">
        <v>-37.313000000000002</v>
      </c>
      <c r="E13" s="70"/>
      <c r="F13" s="3"/>
      <c r="G13" s="163">
        <v>0.83799999999999997</v>
      </c>
      <c r="H13" s="164">
        <v>-2.5950000000000002</v>
      </c>
      <c r="I13" s="70"/>
      <c r="J13" s="3"/>
      <c r="K13" s="71"/>
      <c r="L13" s="72"/>
      <c r="M13" s="70"/>
      <c r="N13" s="3"/>
      <c r="O13" s="3"/>
      <c r="P13" s="20"/>
      <c r="Q13" s="73"/>
      <c r="R13" s="18"/>
      <c r="S13" s="1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6"/>
      <c r="AL13" s="6"/>
      <c r="AM13" s="6"/>
      <c r="AN13" s="6"/>
      <c r="AO13" s="6"/>
      <c r="AP13" s="6"/>
      <c r="AQ13" s="6"/>
      <c r="AR13" s="6"/>
      <c r="AS13" s="6"/>
    </row>
    <row r="14" spans="1:45">
      <c r="A14" s="20"/>
      <c r="B14" s="21">
        <v>9</v>
      </c>
      <c r="C14" s="163"/>
      <c r="D14" s="164"/>
      <c r="E14" s="70"/>
      <c r="F14" s="3"/>
      <c r="G14" s="163"/>
      <c r="H14" s="164"/>
      <c r="I14" s="70"/>
      <c r="J14" s="3"/>
      <c r="K14" s="71"/>
      <c r="L14" s="72"/>
      <c r="M14" s="70"/>
      <c r="N14" s="3"/>
      <c r="O14" s="3"/>
      <c r="P14" s="20" t="s">
        <v>344</v>
      </c>
      <c r="Q14" s="73"/>
      <c r="R14" s="18"/>
      <c r="S14" s="1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6"/>
      <c r="AL14" s="6"/>
      <c r="AM14" s="6"/>
      <c r="AN14" s="6"/>
      <c r="AO14" s="6"/>
      <c r="AP14" s="6"/>
      <c r="AQ14" s="6"/>
      <c r="AR14" s="6"/>
      <c r="AS14" s="6"/>
    </row>
    <row r="15" spans="1:45">
      <c r="A15" s="20"/>
      <c r="B15" s="21">
        <v>10</v>
      </c>
      <c r="C15" s="163"/>
      <c r="D15" s="164"/>
      <c r="E15" s="70"/>
      <c r="F15" s="3"/>
      <c r="G15" s="163"/>
      <c r="H15" s="164"/>
      <c r="I15" s="70"/>
      <c r="J15" s="3"/>
      <c r="K15" s="71"/>
      <c r="L15" s="72"/>
      <c r="M15" s="70"/>
      <c r="N15" s="3"/>
      <c r="O15" s="3"/>
      <c r="P15" s="20" t="s">
        <v>322</v>
      </c>
      <c r="Q15" s="73">
        <f>SLOPE(G25:H25,G23:H23)</f>
        <v>1.1834490740740742</v>
      </c>
      <c r="R15" s="18"/>
      <c r="S15" s="1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6"/>
      <c r="AL15" s="6"/>
      <c r="AM15" s="6"/>
      <c r="AN15" s="6"/>
      <c r="AO15" s="6"/>
      <c r="AP15" s="6"/>
      <c r="AQ15" s="6"/>
      <c r="AR15" s="6"/>
      <c r="AS15" s="6"/>
    </row>
    <row r="16" spans="1:45">
      <c r="A16" s="20"/>
      <c r="B16" s="21">
        <v>11</v>
      </c>
      <c r="C16" s="163"/>
      <c r="D16" s="164"/>
      <c r="E16" s="70"/>
      <c r="F16" s="3"/>
      <c r="G16" s="163"/>
      <c r="H16" s="164"/>
      <c r="I16" s="70"/>
      <c r="J16" s="3"/>
      <c r="K16" s="71"/>
      <c r="L16" s="72"/>
      <c r="M16" s="70"/>
      <c r="N16" s="3"/>
      <c r="O16" s="3"/>
      <c r="P16" s="20" t="s">
        <v>323</v>
      </c>
      <c r="Q16" s="73">
        <f>INTERCEPT(G25:H25,G23:H23)</f>
        <v>0.11696686921296295</v>
      </c>
      <c r="R16" s="18"/>
      <c r="S16" s="1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6"/>
      <c r="AL16" s="6"/>
      <c r="AM16" s="6"/>
      <c r="AN16" s="6"/>
      <c r="AO16" s="6"/>
      <c r="AP16" s="6"/>
      <c r="AQ16" s="6"/>
      <c r="AR16" s="6"/>
      <c r="AS16" s="6"/>
    </row>
    <row r="17" spans="1:45">
      <c r="A17" s="20"/>
      <c r="B17" s="21">
        <v>12</v>
      </c>
      <c r="C17" s="163"/>
      <c r="D17" s="164"/>
      <c r="E17" s="70"/>
      <c r="F17" s="3"/>
      <c r="G17" s="163"/>
      <c r="H17" s="164"/>
      <c r="I17" s="70"/>
      <c r="J17" s="3"/>
      <c r="K17" s="71"/>
      <c r="L17" s="72"/>
      <c r="M17" s="70"/>
      <c r="N17" s="3"/>
      <c r="O17" s="3"/>
      <c r="P17" s="20"/>
      <c r="Q17" s="73"/>
      <c r="R17" s="18"/>
      <c r="S17" s="19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6"/>
      <c r="AL17" s="6"/>
      <c r="AM17" s="6"/>
      <c r="AN17" s="6"/>
      <c r="AO17" s="6"/>
      <c r="AP17" s="6"/>
      <c r="AQ17" s="6"/>
      <c r="AR17" s="6"/>
      <c r="AS17" s="6"/>
    </row>
    <row r="18" spans="1:45">
      <c r="A18" s="20"/>
      <c r="B18" s="21">
        <v>13</v>
      </c>
      <c r="C18" s="163"/>
      <c r="D18" s="164"/>
      <c r="E18" s="70"/>
      <c r="F18" s="3"/>
      <c r="G18" s="163"/>
      <c r="H18" s="164"/>
      <c r="I18" s="70"/>
      <c r="J18" s="3"/>
      <c r="K18" s="71"/>
      <c r="L18" s="72"/>
      <c r="M18" s="70"/>
      <c r="N18" s="3"/>
      <c r="O18" s="3"/>
      <c r="P18" s="20"/>
      <c r="Q18" s="73"/>
      <c r="R18" s="18"/>
      <c r="S18" s="1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6"/>
      <c r="AL18" s="6"/>
      <c r="AM18" s="6"/>
      <c r="AN18" s="6"/>
      <c r="AO18" s="6"/>
      <c r="AP18" s="6"/>
      <c r="AQ18" s="6"/>
      <c r="AR18" s="6"/>
      <c r="AS18" s="6"/>
    </row>
    <row r="19" spans="1:45">
      <c r="A19" s="20"/>
      <c r="B19" s="21">
        <v>14</v>
      </c>
      <c r="C19" s="163"/>
      <c r="D19" s="164"/>
      <c r="E19" s="70"/>
      <c r="F19" s="3"/>
      <c r="G19" s="163"/>
      <c r="H19" s="164"/>
      <c r="I19" s="70"/>
      <c r="J19" s="3"/>
      <c r="K19" s="71"/>
      <c r="L19" s="72"/>
      <c r="M19" s="70"/>
      <c r="N19" s="3"/>
      <c r="O19" s="3"/>
      <c r="P19" s="20" t="s">
        <v>351</v>
      </c>
      <c r="Q19" s="73"/>
      <c r="R19" s="18"/>
      <c r="S19" s="1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6"/>
      <c r="AL19" s="6"/>
      <c r="AM19" s="6"/>
      <c r="AN19" s="6"/>
      <c r="AO19" s="6"/>
      <c r="AP19" s="6"/>
      <c r="AQ19" s="6"/>
      <c r="AR19" s="6"/>
      <c r="AS19" s="6"/>
    </row>
    <row r="20" spans="1:45">
      <c r="A20" s="20"/>
      <c r="B20" s="21">
        <v>15</v>
      </c>
      <c r="C20" s="163"/>
      <c r="D20" s="164"/>
      <c r="E20" s="70"/>
      <c r="F20" s="3"/>
      <c r="G20" s="163"/>
      <c r="H20" s="164"/>
      <c r="I20" s="70"/>
      <c r="J20" s="3"/>
      <c r="K20" s="71"/>
      <c r="L20" s="72"/>
      <c r="M20" s="70"/>
      <c r="N20" s="3"/>
      <c r="O20" s="3"/>
      <c r="P20" s="20" t="s">
        <v>322</v>
      </c>
      <c r="Q20" s="73">
        <f>SLOPE(K25:L25,K23:L23)</f>
        <v>1.1154760172656288</v>
      </c>
      <c r="R20" s="18"/>
      <c r="S20" s="1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6"/>
      <c r="AL20" s="6"/>
      <c r="AM20" s="6"/>
      <c r="AN20" s="6"/>
      <c r="AO20" s="6"/>
      <c r="AP20" s="6"/>
      <c r="AQ20" s="6"/>
      <c r="AR20" s="6"/>
      <c r="AS20" s="6"/>
    </row>
    <row r="21" spans="1:45">
      <c r="A21" s="20"/>
      <c r="B21" s="21">
        <v>16</v>
      </c>
      <c r="C21" s="163"/>
      <c r="D21" s="164"/>
      <c r="E21" s="70"/>
      <c r="F21" s="3"/>
      <c r="G21" s="163"/>
      <c r="H21" s="164"/>
      <c r="I21" s="70"/>
      <c r="J21" s="3"/>
      <c r="K21" s="71"/>
      <c r="L21" s="72"/>
      <c r="M21" s="70"/>
      <c r="N21" s="3"/>
      <c r="O21" s="3"/>
      <c r="P21" s="20" t="s">
        <v>323</v>
      </c>
      <c r="Q21" s="73">
        <f>INTERCEPT(K25:L25,K23:L23)</f>
        <v>-2.3692080120277428</v>
      </c>
      <c r="R21" s="18"/>
      <c r="S21" s="1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13.5" thickBot="1">
      <c r="A22" s="27"/>
      <c r="B22" s="21">
        <v>17</v>
      </c>
      <c r="C22" s="165"/>
      <c r="D22" s="74"/>
      <c r="E22" s="75"/>
      <c r="F22" s="3"/>
      <c r="G22" s="76"/>
      <c r="H22" s="74"/>
      <c r="I22" s="75"/>
      <c r="J22" s="3"/>
      <c r="K22" s="76"/>
      <c r="L22" s="74"/>
      <c r="M22" s="75"/>
      <c r="N22" s="3"/>
      <c r="O22" s="3"/>
      <c r="P22" s="17"/>
      <c r="Q22" s="77"/>
      <c r="R22" s="18"/>
      <c r="S22" s="1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6"/>
      <c r="AL22" s="6"/>
      <c r="AM22" s="6"/>
      <c r="AN22" s="6"/>
      <c r="AO22" s="6"/>
      <c r="AP22" s="6"/>
      <c r="AQ22" s="6"/>
      <c r="AR22" s="6"/>
      <c r="AS22" s="6"/>
    </row>
    <row r="23" spans="1:45">
      <c r="A23" s="11" t="s">
        <v>324</v>
      </c>
      <c r="B23" s="30"/>
      <c r="C23" s="31">
        <f>AVERAGE(C6:C22)</f>
        <v>-29.846250000000001</v>
      </c>
      <c r="D23" s="31">
        <f>AVERAGE(D6:D22)</f>
        <v>-37.457999999999998</v>
      </c>
      <c r="E23" s="31" t="e">
        <f>AVERAGE(E6:E22)</f>
        <v>#DIV/0!</v>
      </c>
      <c r="F23" s="31"/>
      <c r="G23" s="31">
        <f>AVERAGE(G6:G22)</f>
        <v>0.89824999999999999</v>
      </c>
      <c r="H23" s="31">
        <f>AVERAGE(H6:H22)</f>
        <v>-2.55775</v>
      </c>
      <c r="I23" s="31" t="e">
        <f>AVERAGE(I6:I22)</f>
        <v>#DIV/0!</v>
      </c>
      <c r="J23" s="31"/>
      <c r="K23" s="31">
        <f>AVERAGE(K6:K22)</f>
        <v>1.855</v>
      </c>
      <c r="L23" s="31">
        <f>AVERAGE(L6:L22)</f>
        <v>22.474</v>
      </c>
      <c r="M23" s="31" t="e">
        <f>AVERAGE(M6:M22)</f>
        <v>#DIV/0!</v>
      </c>
      <c r="N23" s="3"/>
      <c r="O23" s="3"/>
      <c r="P23" s="17"/>
      <c r="Q23" s="18"/>
      <c r="R23" s="18"/>
      <c r="S23" s="1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6"/>
      <c r="AL23" s="6"/>
      <c r="AM23" s="6"/>
      <c r="AN23" s="6"/>
      <c r="AO23" s="6"/>
      <c r="AP23" s="6"/>
      <c r="AQ23" s="6"/>
      <c r="AR23" s="6"/>
      <c r="AS23" s="6"/>
    </row>
    <row r="24" spans="1:45">
      <c r="A24" s="27" t="s">
        <v>325</v>
      </c>
      <c r="B24" s="32"/>
      <c r="C24" s="33">
        <f>STDEV(C6:C22)</f>
        <v>9.5743332479529777E-2</v>
      </c>
      <c r="D24" s="33">
        <f>STDEV(D6:D22)</f>
        <v>0.20372811013079184</v>
      </c>
      <c r="E24" s="33" t="e">
        <f>STDEV(E6:E22)</f>
        <v>#DIV/0!</v>
      </c>
      <c r="F24" s="31"/>
      <c r="G24" s="33">
        <f t="shared" ref="G24:M24" si="0">STDEV(G6:G22)</f>
        <v>0.11823312322937031</v>
      </c>
      <c r="H24" s="33">
        <f>STDEV(H6:H22)</f>
        <v>0.17603063856694498</v>
      </c>
      <c r="I24" s="33" t="e">
        <f t="shared" si="0"/>
        <v>#DIV/0!</v>
      </c>
      <c r="J24" s="31"/>
      <c r="K24" s="33" t="e">
        <f t="shared" si="0"/>
        <v>#DIV/0!</v>
      </c>
      <c r="L24" s="33" t="e">
        <f t="shared" si="0"/>
        <v>#DIV/0!</v>
      </c>
      <c r="M24" s="33" t="e">
        <f t="shared" si="0"/>
        <v>#DIV/0!</v>
      </c>
      <c r="N24" s="3"/>
      <c r="O24" s="3"/>
      <c r="P24" s="17"/>
      <c r="Q24" s="18"/>
      <c r="R24" s="18"/>
      <c r="S24" s="1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6"/>
      <c r="AL24" s="6"/>
      <c r="AM24" s="6"/>
      <c r="AN24" s="6"/>
      <c r="AO24" s="6"/>
      <c r="AP24" s="6"/>
      <c r="AQ24" s="6"/>
      <c r="AR24" s="6"/>
      <c r="AS24" s="6"/>
    </row>
    <row r="25" spans="1:45">
      <c r="A25" s="8" t="s">
        <v>326</v>
      </c>
      <c r="B25" s="34"/>
      <c r="C25" s="39">
        <v>-29.53</v>
      </c>
      <c r="D25" s="78">
        <v>-37.020000000000003</v>
      </c>
      <c r="E25" s="39">
        <v>0</v>
      </c>
      <c r="F25" s="31"/>
      <c r="G25" s="39">
        <v>1.18</v>
      </c>
      <c r="H25" s="78">
        <v>-2.91</v>
      </c>
      <c r="I25" s="39">
        <v>0</v>
      </c>
      <c r="J25" s="31"/>
      <c r="K25" s="39">
        <v>-0.3</v>
      </c>
      <c r="L25" s="39">
        <v>22.7</v>
      </c>
      <c r="M25" s="39">
        <v>0</v>
      </c>
      <c r="N25" s="3"/>
      <c r="O25" s="3"/>
      <c r="P25" s="36"/>
      <c r="Q25" s="37"/>
      <c r="R25" s="37"/>
      <c r="S25" s="38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6"/>
      <c r="AL25" s="6"/>
      <c r="AM25" s="6"/>
      <c r="AN25" s="6"/>
      <c r="AO25" s="6"/>
      <c r="AP25" s="6"/>
      <c r="AQ25" s="6"/>
      <c r="AR25" s="6"/>
      <c r="AS25" s="6"/>
    </row>
    <row r="26" spans="1:45">
      <c r="A26" s="8" t="s">
        <v>327</v>
      </c>
      <c r="B26" s="34"/>
      <c r="C26" s="39">
        <f>C25-C23</f>
        <v>0.31625000000000014</v>
      </c>
      <c r="D26" s="39">
        <f>D25-D23</f>
        <v>0.43799999999999528</v>
      </c>
      <c r="E26" s="39" t="e">
        <f>E25-E23</f>
        <v>#DIV/0!</v>
      </c>
      <c r="F26" s="31"/>
      <c r="G26" s="39">
        <f t="shared" ref="G26:M26" si="1">G25-G23</f>
        <v>0.28174999999999994</v>
      </c>
      <c r="H26" s="39">
        <f t="shared" si="1"/>
        <v>-0.35225000000000017</v>
      </c>
      <c r="I26" s="39" t="e">
        <f t="shared" si="1"/>
        <v>#DIV/0!</v>
      </c>
      <c r="J26" s="31"/>
      <c r="K26" s="39">
        <f t="shared" si="1"/>
        <v>-2.1549999999999998</v>
      </c>
      <c r="L26" s="39">
        <f t="shared" si="1"/>
        <v>0.22599999999999909</v>
      </c>
      <c r="M26" s="39" t="e">
        <f t="shared" si="1"/>
        <v>#DIV/0!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6"/>
      <c r="AL26" s="6"/>
      <c r="AM26" s="6"/>
      <c r="AN26" s="6"/>
      <c r="AO26" s="6"/>
      <c r="AP26" s="6"/>
      <c r="AQ26" s="6"/>
      <c r="AR26" s="6"/>
      <c r="AS26" s="6"/>
    </row>
    <row r="27" spans="1:45">
      <c r="A27" s="26"/>
      <c r="B27" s="18"/>
      <c r="C27" s="40"/>
      <c r="D27" s="40"/>
      <c r="E27" s="40"/>
      <c r="F27" s="3"/>
      <c r="G27" s="18"/>
      <c r="H27" s="18"/>
      <c r="I27" s="18"/>
      <c r="J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6"/>
      <c r="AL27" s="6"/>
      <c r="AM27" s="6"/>
      <c r="AN27" s="6"/>
      <c r="AO27" s="6"/>
      <c r="AP27" s="6"/>
      <c r="AQ27" s="6"/>
      <c r="AR27" s="6"/>
      <c r="AS27" s="6"/>
    </row>
    <row r="28" spans="1:45">
      <c r="A28" s="26"/>
      <c r="B28" s="18"/>
      <c r="C28" s="40"/>
      <c r="D28" s="40"/>
      <c r="E28" s="40"/>
      <c r="F28" s="3"/>
      <c r="G28" s="18"/>
      <c r="H28" s="18"/>
      <c r="I28" s="18"/>
      <c r="J28" s="1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6"/>
      <c r="AL28" s="6"/>
      <c r="AM28" s="6"/>
      <c r="AN28" s="6"/>
      <c r="AO28" s="6"/>
      <c r="AP28" s="6"/>
      <c r="AQ28" s="6"/>
      <c r="AR28" s="6"/>
      <c r="AS28" s="6"/>
    </row>
    <row r="29" spans="1:45">
      <c r="A29" s="26"/>
      <c r="B29" s="18"/>
      <c r="C29" s="40"/>
      <c r="D29" s="40"/>
      <c r="E29" s="40"/>
      <c r="F29" s="3"/>
      <c r="G29" s="18"/>
      <c r="H29" s="18"/>
      <c r="I29" s="18"/>
      <c r="J29" s="1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6"/>
      <c r="AL29" s="6"/>
      <c r="AM29" s="6"/>
      <c r="AN29" s="6"/>
      <c r="AO29" s="6"/>
      <c r="AP29" s="6"/>
      <c r="AQ29" s="6"/>
      <c r="AR29" s="6"/>
      <c r="AS29" s="6"/>
    </row>
    <row r="30" spans="1:45">
      <c r="A30" s="9" t="s">
        <v>328</v>
      </c>
      <c r="B30" s="34"/>
      <c r="C30" s="79" t="s">
        <v>352</v>
      </c>
      <c r="D30" s="79" t="s">
        <v>330</v>
      </c>
      <c r="E30" s="40"/>
      <c r="F30" s="3"/>
      <c r="G30" s="80" t="s">
        <v>353</v>
      </c>
      <c r="H30" s="80" t="s">
        <v>344</v>
      </c>
      <c r="I30" s="18"/>
      <c r="J30" s="18"/>
      <c r="K30" s="81" t="s">
        <v>354</v>
      </c>
      <c r="L30" s="81" t="s">
        <v>351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6"/>
      <c r="AL30" s="6"/>
      <c r="AM30" s="6"/>
      <c r="AN30" s="6"/>
      <c r="AO30" s="6"/>
      <c r="AP30" s="6"/>
      <c r="AQ30" s="6"/>
      <c r="AR30" s="6"/>
      <c r="AS30" s="6"/>
    </row>
    <row r="31" spans="1:45">
      <c r="A31" s="30" t="s">
        <v>331</v>
      </c>
      <c r="B31" s="12">
        <v>1</v>
      </c>
      <c r="C31" s="40">
        <v>0</v>
      </c>
      <c r="D31" s="40">
        <v>0</v>
      </c>
      <c r="E31" s="40"/>
      <c r="F31" s="40"/>
      <c r="G31" s="40">
        <v>0</v>
      </c>
      <c r="H31" s="40">
        <v>0</v>
      </c>
      <c r="I31" s="40"/>
      <c r="J31" s="40"/>
      <c r="K31" s="40">
        <v>0</v>
      </c>
      <c r="L31" s="40">
        <v>0</v>
      </c>
      <c r="M31" s="3"/>
      <c r="N31" s="3"/>
      <c r="O31" s="3"/>
      <c r="P31" s="82" t="s">
        <v>355</v>
      </c>
      <c r="Q31" s="83" t="s">
        <v>356</v>
      </c>
      <c r="R31" s="83" t="s">
        <v>357</v>
      </c>
      <c r="S31" s="84" t="s">
        <v>358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6"/>
      <c r="AL31" s="6"/>
      <c r="AM31" s="6"/>
      <c r="AN31" s="6"/>
      <c r="AO31" s="6"/>
      <c r="AP31" s="6"/>
      <c r="AQ31" s="6"/>
      <c r="AR31" s="6"/>
      <c r="AS31" s="6"/>
    </row>
    <row r="32" spans="1:45">
      <c r="A32" s="26" t="s">
        <v>331</v>
      </c>
      <c r="B32" s="18">
        <v>2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"/>
      <c r="N32" s="3"/>
      <c r="O32" s="3"/>
      <c r="P32" s="85" t="s">
        <v>26</v>
      </c>
      <c r="Q32" s="86">
        <v>0.71089999999999998</v>
      </c>
      <c r="R32" s="86">
        <v>0.1036</v>
      </c>
      <c r="S32" s="87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6"/>
      <c r="AL32" s="6"/>
      <c r="AM32" s="6"/>
      <c r="AN32" s="6"/>
      <c r="AO32" s="6"/>
      <c r="AP32" s="6"/>
      <c r="AQ32" s="6"/>
      <c r="AR32" s="6"/>
      <c r="AS32" s="6"/>
    </row>
    <row r="33" spans="1:45">
      <c r="A33" s="26" t="s">
        <v>331</v>
      </c>
      <c r="B33" s="18">
        <v>3</v>
      </c>
      <c r="C33" s="40"/>
      <c r="D33" s="40"/>
      <c r="E33" s="3"/>
      <c r="F33" s="3"/>
      <c r="G33" s="40"/>
      <c r="H33" s="40"/>
      <c r="I33" s="18"/>
      <c r="J33" s="18"/>
      <c r="K33" s="40"/>
      <c r="L33" s="40"/>
      <c r="M33" s="3"/>
      <c r="N33" s="3"/>
      <c r="O33" s="3"/>
      <c r="P33" s="88" t="s">
        <v>359</v>
      </c>
      <c r="Q33" s="89"/>
      <c r="R33" s="89"/>
      <c r="S33" s="90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6"/>
      <c r="AL33" s="6"/>
      <c r="AM33" s="6"/>
      <c r="AN33" s="6"/>
      <c r="AO33" s="6"/>
      <c r="AP33" s="6"/>
      <c r="AQ33" s="6"/>
      <c r="AR33" s="6"/>
      <c r="AS33" s="6"/>
    </row>
    <row r="34" spans="1:45">
      <c r="A34" s="26" t="s">
        <v>331</v>
      </c>
      <c r="B34" s="18">
        <v>4</v>
      </c>
      <c r="C34" s="40"/>
      <c r="D34" s="40"/>
      <c r="E34" s="3"/>
      <c r="F34" s="3"/>
      <c r="G34" s="40"/>
      <c r="H34" s="40"/>
      <c r="I34" s="18"/>
      <c r="J34" s="18"/>
      <c r="K34" s="40"/>
      <c r="L34" s="40"/>
      <c r="M34" s="3"/>
      <c r="N34" s="3"/>
      <c r="O34" s="3"/>
      <c r="P34" s="88" t="s">
        <v>360</v>
      </c>
      <c r="Q34" s="89"/>
      <c r="R34" s="89"/>
      <c r="S34" s="90">
        <v>0.13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6"/>
      <c r="AL34" s="6"/>
      <c r="AM34" s="6"/>
      <c r="AN34" s="6"/>
      <c r="AO34" s="6"/>
      <c r="AP34" s="6"/>
      <c r="AQ34" s="6"/>
      <c r="AR34" s="6"/>
      <c r="AS34" s="6"/>
    </row>
    <row r="35" spans="1:45">
      <c r="A35" s="26" t="s">
        <v>331</v>
      </c>
      <c r="B35" s="18">
        <v>5</v>
      </c>
      <c r="C35" s="40"/>
      <c r="D35" s="40"/>
      <c r="E35" s="3"/>
      <c r="F35" s="3"/>
      <c r="G35" s="40"/>
      <c r="H35" s="40"/>
      <c r="I35" s="18"/>
      <c r="J35" s="18"/>
      <c r="K35" s="40"/>
      <c r="L35" s="40"/>
      <c r="M35" s="3"/>
      <c r="N35" s="3"/>
      <c r="O35" s="3"/>
      <c r="P35" s="91"/>
      <c r="Q35" s="92"/>
      <c r="R35" s="92"/>
      <c r="S35" s="9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6"/>
      <c r="AL35" s="6"/>
      <c r="AM35" s="6"/>
      <c r="AN35" s="6"/>
      <c r="AO35" s="6"/>
      <c r="AP35" s="6"/>
      <c r="AQ35" s="6"/>
      <c r="AR35" s="6"/>
      <c r="AS35" s="6"/>
    </row>
    <row r="36" spans="1:45">
      <c r="A36" s="32" t="s">
        <v>331</v>
      </c>
      <c r="B36" s="37">
        <v>6</v>
      </c>
      <c r="C36" s="43"/>
      <c r="D36" s="33"/>
      <c r="E36" s="3"/>
      <c r="F36" s="3"/>
      <c r="G36" s="43"/>
      <c r="H36" s="33"/>
      <c r="I36" s="18"/>
      <c r="J36" s="18"/>
      <c r="K36" s="43"/>
      <c r="L36" s="3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6"/>
      <c r="AL36" s="6"/>
      <c r="AM36" s="6"/>
      <c r="AN36" s="6"/>
      <c r="AO36" s="6"/>
      <c r="AP36" s="6"/>
      <c r="AQ36" s="6"/>
      <c r="AR36" s="6"/>
      <c r="AS36" s="6"/>
    </row>
    <row r="37" spans="1:45">
      <c r="A37" s="26" t="s">
        <v>332</v>
      </c>
      <c r="B37" s="18"/>
      <c r="C37" s="44">
        <f>AVERAGE(C31:C36)</f>
        <v>0</v>
      </c>
      <c r="D37" s="31">
        <f>AVERAGE(D31:D36)</f>
        <v>0</v>
      </c>
      <c r="E37" s="3"/>
      <c r="F37" s="3"/>
      <c r="G37" s="44">
        <f>AVERAGE(G31:G36)</f>
        <v>0</v>
      </c>
      <c r="H37" s="31">
        <f>AVERAGE(H31:H36)</f>
        <v>0</v>
      </c>
      <c r="I37" s="18"/>
      <c r="J37" s="18"/>
      <c r="K37" s="44">
        <f>AVERAGE(K31:K36)</f>
        <v>0</v>
      </c>
      <c r="L37" s="31">
        <f>AVERAGE(L31:L36)</f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6"/>
      <c r="AL37" s="6"/>
      <c r="AM37" s="6"/>
      <c r="AN37" s="6"/>
      <c r="AO37" s="6"/>
      <c r="AP37" s="6"/>
      <c r="AQ37" s="6"/>
      <c r="AR37" s="6"/>
      <c r="AS37" s="6"/>
    </row>
    <row r="38" spans="1:45">
      <c r="A38" s="26" t="s">
        <v>325</v>
      </c>
      <c r="B38" s="18"/>
      <c r="C38" s="44" t="e">
        <f>STDEV(C31:C36)</f>
        <v>#DIV/0!</v>
      </c>
      <c r="D38" s="31" t="e">
        <f>STDEV(D31:D36)</f>
        <v>#DIV/0!</v>
      </c>
      <c r="E38" s="3"/>
      <c r="F38" s="3"/>
      <c r="G38" s="44" t="e">
        <f>STDEV(G31:G36)</f>
        <v>#DIV/0!</v>
      </c>
      <c r="H38" s="31" t="e">
        <f>STDEV(H31:H36)</f>
        <v>#DIV/0!</v>
      </c>
      <c r="I38" s="18"/>
      <c r="J38" s="18"/>
      <c r="K38" s="44" t="e">
        <f>STDEV(K31:K36)</f>
        <v>#DIV/0!</v>
      </c>
      <c r="L38" s="31" t="e">
        <f>STDEV(L31:L36)</f>
        <v>#DIV/0!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6"/>
      <c r="AL38" s="6"/>
      <c r="AM38" s="6"/>
      <c r="AN38" s="6"/>
      <c r="AO38" s="6"/>
      <c r="AP38" s="6"/>
      <c r="AQ38" s="6"/>
      <c r="AR38" s="6"/>
      <c r="AS38" s="6"/>
    </row>
    <row r="39" spans="1:45">
      <c r="A39" s="45"/>
      <c r="B39" s="46"/>
      <c r="C39" s="47"/>
      <c r="D39" s="47"/>
      <c r="E39" s="47"/>
      <c r="F39" s="48"/>
      <c r="G39" s="46"/>
      <c r="H39" s="46"/>
      <c r="I39" s="46"/>
      <c r="J39" s="46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8"/>
      <c r="AL39" s="48"/>
      <c r="AM39" s="48"/>
      <c r="AN39" s="48"/>
      <c r="AO39" s="48"/>
      <c r="AP39" s="48"/>
      <c r="AQ39" s="48"/>
      <c r="AR39" s="48"/>
      <c r="AS39" s="48"/>
    </row>
    <row r="40" spans="1:45">
      <c r="A40" s="45"/>
      <c r="B40" s="46"/>
      <c r="C40" s="47"/>
      <c r="D40" s="47"/>
      <c r="E40" s="47"/>
      <c r="F40" s="48"/>
      <c r="G40" s="46"/>
      <c r="H40" s="46"/>
      <c r="I40" s="46"/>
      <c r="J40" s="46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8"/>
      <c r="AL40" s="48"/>
      <c r="AM40" s="48"/>
      <c r="AN40" s="48"/>
      <c r="AO40" s="48"/>
      <c r="AP40" s="48"/>
      <c r="AQ40" s="48"/>
      <c r="AR40" s="48"/>
      <c r="AS40" s="48"/>
    </row>
    <row r="41" spans="1:45">
      <c r="A41" s="94" t="s">
        <v>355</v>
      </c>
      <c r="B41" s="94"/>
      <c r="C41" s="95" t="s">
        <v>361</v>
      </c>
      <c r="D41" s="95" t="s">
        <v>352</v>
      </c>
      <c r="E41" s="96" t="s">
        <v>353</v>
      </c>
      <c r="F41" s="97" t="s">
        <v>362</v>
      </c>
      <c r="G41" s="97" t="s">
        <v>363</v>
      </c>
      <c r="H41" s="98" t="s">
        <v>364</v>
      </c>
      <c r="I41" s="99" t="s">
        <v>365</v>
      </c>
      <c r="J41" s="99" t="s">
        <v>366</v>
      </c>
      <c r="K41" s="99" t="s">
        <v>367</v>
      </c>
      <c r="L41" s="48"/>
      <c r="M41" s="100" t="s">
        <v>355</v>
      </c>
      <c r="N41" s="100"/>
      <c r="O41" s="101" t="s">
        <v>361</v>
      </c>
      <c r="P41" s="101" t="s">
        <v>354</v>
      </c>
      <c r="Q41" s="97" t="s">
        <v>368</v>
      </c>
      <c r="R41" s="98" t="s">
        <v>369</v>
      </c>
      <c r="S41" s="99" t="s">
        <v>370</v>
      </c>
      <c r="T41" s="46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48"/>
      <c r="AL41" s="48"/>
      <c r="AM41" s="48"/>
      <c r="AN41" s="48"/>
      <c r="AO41" s="48"/>
      <c r="AP41" s="48"/>
      <c r="AQ41" s="48"/>
      <c r="AR41" s="48"/>
      <c r="AS41" s="48"/>
    </row>
    <row r="42" spans="1:45">
      <c r="A42" s="1" t="s">
        <v>26</v>
      </c>
      <c r="B42" s="1" t="s">
        <v>266</v>
      </c>
      <c r="C42" s="1">
        <v>0.38700000000000001</v>
      </c>
      <c r="D42" s="1">
        <v>121.38300000000001</v>
      </c>
      <c r="E42" s="1">
        <v>26.957000000000001</v>
      </c>
      <c r="F42" s="102">
        <f t="shared" ref="F42:F49" si="2">D42-$C$37</f>
        <v>121.38300000000001</v>
      </c>
      <c r="G42" s="102">
        <f>E42-$G$37</f>
        <v>26.957000000000001</v>
      </c>
      <c r="H42" s="103">
        <f>C42*$Q$32</f>
        <v>0.27511829999999998</v>
      </c>
      <c r="I42" s="103">
        <f>C42*$R$32</f>
        <v>4.0093200000000002E-2</v>
      </c>
      <c r="J42" s="104">
        <f t="shared" ref="J42:K49" si="3">F42/H42</f>
        <v>441.20292979420134</v>
      </c>
      <c r="K42" s="104">
        <f t="shared" si="3"/>
        <v>672.35840491654437</v>
      </c>
      <c r="L42" s="48"/>
      <c r="M42" s="105" t="s">
        <v>349</v>
      </c>
      <c r="N42" s="1" t="s">
        <v>371</v>
      </c>
      <c r="O42" s="106">
        <v>0.33200000000000002</v>
      </c>
      <c r="P42">
        <v>115.923</v>
      </c>
      <c r="Q42" s="102">
        <f>P42-$K$37</f>
        <v>115.923</v>
      </c>
      <c r="R42" s="103">
        <f>O42*$S$34</f>
        <v>4.3160000000000004E-2</v>
      </c>
      <c r="S42" s="104">
        <f t="shared" ref="S42:S51" si="4">Q42/R42</f>
        <v>2685.8897126969414</v>
      </c>
      <c r="T42" s="46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8"/>
      <c r="AL42" s="48"/>
      <c r="AM42" s="48"/>
      <c r="AN42" s="48"/>
      <c r="AO42" s="48"/>
      <c r="AP42" s="48"/>
      <c r="AQ42" s="48"/>
      <c r="AR42" s="48"/>
      <c r="AS42" s="48"/>
    </row>
    <row r="43" spans="1:45">
      <c r="A43" s="1" t="s">
        <v>26</v>
      </c>
      <c r="B43" s="1" t="s">
        <v>231</v>
      </c>
      <c r="C43" s="1">
        <v>0.34799999999999998</v>
      </c>
      <c r="D43" s="1">
        <v>107.301</v>
      </c>
      <c r="E43" s="1">
        <v>24.844000000000001</v>
      </c>
      <c r="F43" s="102">
        <f t="shared" si="2"/>
        <v>107.301</v>
      </c>
      <c r="G43" s="102">
        <f t="shared" ref="G43:G49" si="5">E43-$G$37</f>
        <v>24.844000000000001</v>
      </c>
      <c r="H43" s="107">
        <f>C43*$Q$32</f>
        <v>0.24739319999999998</v>
      </c>
      <c r="I43" s="107">
        <f>C43*$R$32</f>
        <v>3.6052799999999996E-2</v>
      </c>
      <c r="J43" s="108">
        <f t="shared" si="3"/>
        <v>433.7265535188518</v>
      </c>
      <c r="K43" s="108">
        <f t="shared" si="3"/>
        <v>689.10043047974091</v>
      </c>
      <c r="L43" s="48"/>
      <c r="M43" s="105"/>
      <c r="N43" s="1"/>
      <c r="O43" s="106"/>
      <c r="Q43" s="102">
        <f>P43-$K$37</f>
        <v>0</v>
      </c>
      <c r="R43" s="107">
        <f>O43*$S$34</f>
        <v>0</v>
      </c>
      <c r="S43" s="108" t="e">
        <f t="shared" si="4"/>
        <v>#DIV/0!</v>
      </c>
      <c r="T43" s="46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8"/>
      <c r="AL43" s="48"/>
      <c r="AM43" s="48"/>
      <c r="AN43" s="48"/>
      <c r="AO43" s="48"/>
      <c r="AP43" s="48"/>
      <c r="AQ43" s="48"/>
      <c r="AR43" s="48"/>
      <c r="AS43" s="48"/>
    </row>
    <row r="44" spans="1:45">
      <c r="A44" s="1" t="s">
        <v>26</v>
      </c>
      <c r="B44" s="1" t="s">
        <v>196</v>
      </c>
      <c r="C44" s="1">
        <v>0.35599999999999998</v>
      </c>
      <c r="D44" s="1">
        <v>107.89399999999999</v>
      </c>
      <c r="E44" s="1">
        <v>24.605999999999998</v>
      </c>
      <c r="F44" s="102">
        <f t="shared" si="2"/>
        <v>107.89399999999999</v>
      </c>
      <c r="G44" s="102">
        <f t="shared" si="5"/>
        <v>24.605999999999998</v>
      </c>
      <c r="H44" s="107">
        <f t="shared" ref="H44:H49" si="6">C44*$Q$32</f>
        <v>0.25308039999999998</v>
      </c>
      <c r="I44" s="107">
        <f t="shared" ref="I44:I49" si="7">C44*$R$32</f>
        <v>3.68816E-2</v>
      </c>
      <c r="J44" s="108">
        <f t="shared" si="3"/>
        <v>426.32301829774252</v>
      </c>
      <c r="K44" s="108">
        <f t="shared" si="3"/>
        <v>667.16194525183278</v>
      </c>
      <c r="L44" s="48"/>
      <c r="M44" s="105"/>
      <c r="N44" s="1"/>
      <c r="O44" s="106"/>
      <c r="Q44" s="102">
        <f t="shared" ref="Q44:Q51" si="8">P44-$K$37</f>
        <v>0</v>
      </c>
      <c r="R44" s="107">
        <f t="shared" ref="R44:R51" si="9">O44*$S$34</f>
        <v>0</v>
      </c>
      <c r="S44" s="108" t="e">
        <f t="shared" si="4"/>
        <v>#DIV/0!</v>
      </c>
      <c r="T44" s="46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8"/>
      <c r="AL44" s="48"/>
      <c r="AM44" s="48"/>
      <c r="AN44" s="48"/>
      <c r="AO44" s="48"/>
      <c r="AP44" s="48"/>
      <c r="AQ44" s="48"/>
      <c r="AR44" s="48"/>
      <c r="AS44" s="48"/>
    </row>
    <row r="45" spans="1:45">
      <c r="A45" s="1" t="s">
        <v>26</v>
      </c>
      <c r="B45" s="1" t="s">
        <v>161</v>
      </c>
      <c r="C45" s="1">
        <v>0.35699999999999998</v>
      </c>
      <c r="D45" s="1">
        <v>108.867</v>
      </c>
      <c r="E45" s="1">
        <v>24.791</v>
      </c>
      <c r="F45" s="102">
        <f t="shared" si="2"/>
        <v>108.867</v>
      </c>
      <c r="G45" s="102">
        <f t="shared" si="5"/>
        <v>24.791</v>
      </c>
      <c r="H45" s="107">
        <f t="shared" si="6"/>
        <v>0.2537913</v>
      </c>
      <c r="I45" s="107">
        <f t="shared" si="7"/>
        <v>3.6985199999999996E-2</v>
      </c>
      <c r="J45" s="108">
        <f t="shared" si="3"/>
        <v>428.9626949387154</v>
      </c>
      <c r="K45" s="108">
        <f t="shared" si="3"/>
        <v>670.29514508506111</v>
      </c>
      <c r="L45" s="48"/>
      <c r="M45" s="105"/>
      <c r="N45" s="1"/>
      <c r="O45" s="106"/>
      <c r="Q45" s="102">
        <f t="shared" si="8"/>
        <v>0</v>
      </c>
      <c r="R45" s="107">
        <f t="shared" si="9"/>
        <v>0</v>
      </c>
      <c r="S45" s="108" t="e">
        <f t="shared" si="4"/>
        <v>#DIV/0!</v>
      </c>
      <c r="T45" s="46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8"/>
      <c r="AL45" s="48"/>
      <c r="AM45" s="48"/>
      <c r="AN45" s="48"/>
      <c r="AO45" s="48"/>
      <c r="AP45" s="48"/>
      <c r="AQ45" s="48"/>
      <c r="AR45" s="48"/>
      <c r="AS45" s="48"/>
    </row>
    <row r="46" spans="1:45">
      <c r="A46" s="1" t="s">
        <v>26</v>
      </c>
      <c r="B46" s="1" t="s">
        <v>125</v>
      </c>
      <c r="C46" s="1">
        <v>0.32400000000000001</v>
      </c>
      <c r="D46" s="1">
        <v>99.781000000000006</v>
      </c>
      <c r="E46" s="1">
        <v>22.789000000000001</v>
      </c>
      <c r="F46" s="102">
        <f t="shared" si="2"/>
        <v>99.781000000000006</v>
      </c>
      <c r="G46" s="102">
        <f t="shared" si="5"/>
        <v>22.789000000000001</v>
      </c>
      <c r="H46" s="107">
        <f t="shared" si="6"/>
        <v>0.2303316</v>
      </c>
      <c r="I46" s="107">
        <f t="shared" si="7"/>
        <v>3.3566400000000003E-2</v>
      </c>
      <c r="J46" s="108">
        <f t="shared" si="3"/>
        <v>433.20586493559722</v>
      </c>
      <c r="K46" s="108">
        <f t="shared" si="3"/>
        <v>678.9229705896372</v>
      </c>
      <c r="L46" s="48"/>
      <c r="M46" s="105"/>
      <c r="N46" s="1"/>
      <c r="O46" s="106"/>
      <c r="Q46" s="102">
        <f t="shared" si="8"/>
        <v>0</v>
      </c>
      <c r="R46" s="107">
        <f t="shared" si="9"/>
        <v>0</v>
      </c>
      <c r="S46" s="108" t="e">
        <f t="shared" si="4"/>
        <v>#DIV/0!</v>
      </c>
      <c r="T46" s="46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8"/>
      <c r="AL46" s="48"/>
      <c r="AM46" s="48"/>
      <c r="AN46" s="48"/>
      <c r="AO46" s="48"/>
      <c r="AP46" s="48"/>
      <c r="AQ46" s="48"/>
      <c r="AR46" s="48"/>
      <c r="AS46" s="48"/>
    </row>
    <row r="47" spans="1:45">
      <c r="A47" s="1" t="s">
        <v>26</v>
      </c>
      <c r="B47" s="1" t="s">
        <v>90</v>
      </c>
      <c r="C47" s="1">
        <v>0.38800000000000001</v>
      </c>
      <c r="D47" s="1">
        <v>120.23699999999999</v>
      </c>
      <c r="E47" s="1">
        <v>27.350999999999999</v>
      </c>
      <c r="F47" s="102">
        <f t="shared" si="2"/>
        <v>120.23699999999999</v>
      </c>
      <c r="G47" s="102">
        <f t="shared" si="5"/>
        <v>27.350999999999999</v>
      </c>
      <c r="H47" s="107">
        <f t="shared" si="6"/>
        <v>0.2758292</v>
      </c>
      <c r="I47" s="107">
        <f t="shared" si="7"/>
        <v>4.0196799999999998E-2</v>
      </c>
      <c r="J47" s="108">
        <f t="shared" si="3"/>
        <v>435.91106380325215</v>
      </c>
      <c r="K47" s="108">
        <f t="shared" si="3"/>
        <v>680.42729769533889</v>
      </c>
      <c r="L47" s="48"/>
      <c r="M47" s="105"/>
      <c r="N47" s="1"/>
      <c r="O47" s="106"/>
      <c r="Q47" s="102">
        <f t="shared" si="8"/>
        <v>0</v>
      </c>
      <c r="R47" s="107">
        <f t="shared" si="9"/>
        <v>0</v>
      </c>
      <c r="S47" s="108" t="e">
        <f t="shared" si="4"/>
        <v>#DIV/0!</v>
      </c>
      <c r="T47" s="46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8"/>
      <c r="AL47" s="48"/>
      <c r="AM47" s="48"/>
      <c r="AN47" s="48"/>
      <c r="AO47" s="48"/>
      <c r="AP47" s="48"/>
      <c r="AQ47" s="48"/>
      <c r="AR47" s="48"/>
      <c r="AS47" s="48"/>
    </row>
    <row r="48" spans="1:45">
      <c r="A48" s="1" t="s">
        <v>26</v>
      </c>
      <c r="B48" s="1" t="s">
        <v>54</v>
      </c>
      <c r="C48" s="1">
        <v>0.34799999999999998</v>
      </c>
      <c r="D48" s="1">
        <v>106.352</v>
      </c>
      <c r="E48" s="1">
        <v>23.846</v>
      </c>
      <c r="F48" s="102">
        <f t="shared" si="2"/>
        <v>106.352</v>
      </c>
      <c r="G48" s="102">
        <f t="shared" si="5"/>
        <v>23.846</v>
      </c>
      <c r="H48" s="107">
        <f t="shared" si="6"/>
        <v>0.24739319999999998</v>
      </c>
      <c r="I48" s="107">
        <f t="shared" si="7"/>
        <v>3.6052799999999996E-2</v>
      </c>
      <c r="J48" s="108">
        <f t="shared" si="3"/>
        <v>429.89055479293694</v>
      </c>
      <c r="K48" s="108">
        <f t="shared" si="3"/>
        <v>661.41880797053216</v>
      </c>
      <c r="L48" s="48"/>
      <c r="M48" s="105"/>
      <c r="N48" s="1"/>
      <c r="O48" s="106"/>
      <c r="Q48" s="102">
        <f t="shared" si="8"/>
        <v>0</v>
      </c>
      <c r="R48" s="107">
        <f t="shared" si="9"/>
        <v>0</v>
      </c>
      <c r="S48" s="108" t="e">
        <f t="shared" si="4"/>
        <v>#DIV/0!</v>
      </c>
      <c r="T48" s="46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8"/>
      <c r="AL48" s="48"/>
      <c r="AM48" s="48"/>
      <c r="AN48" s="48"/>
      <c r="AO48" s="48"/>
      <c r="AP48" s="48"/>
      <c r="AQ48" s="48"/>
      <c r="AR48" s="48"/>
      <c r="AS48" s="48"/>
    </row>
    <row r="49" spans="1:45">
      <c r="A49" s="1" t="s">
        <v>26</v>
      </c>
      <c r="B49" s="1" t="s">
        <v>22</v>
      </c>
      <c r="C49" s="1">
        <v>0.35</v>
      </c>
      <c r="D49" s="1">
        <v>107.867</v>
      </c>
      <c r="E49" s="1">
        <v>24.722000000000001</v>
      </c>
      <c r="F49" s="102">
        <f t="shared" si="2"/>
        <v>107.867</v>
      </c>
      <c r="G49" s="102">
        <f t="shared" si="5"/>
        <v>24.722000000000001</v>
      </c>
      <c r="H49" s="107">
        <f t="shared" si="6"/>
        <v>0.24881499999999998</v>
      </c>
      <c r="I49" s="107">
        <f t="shared" si="7"/>
        <v>3.6259999999999994E-2</v>
      </c>
      <c r="J49" s="108">
        <f t="shared" si="3"/>
        <v>433.52289853907524</v>
      </c>
      <c r="K49" s="108">
        <f t="shared" si="3"/>
        <v>681.79812465526766</v>
      </c>
      <c r="L49" s="48"/>
      <c r="M49" s="105"/>
      <c r="N49" s="1"/>
      <c r="O49" s="106"/>
      <c r="Q49" s="102">
        <f t="shared" si="8"/>
        <v>0</v>
      </c>
      <c r="R49" s="107">
        <f t="shared" si="9"/>
        <v>0</v>
      </c>
      <c r="S49" s="108" t="e">
        <f t="shared" si="4"/>
        <v>#DIV/0!</v>
      </c>
      <c r="T49" s="46"/>
      <c r="U49" s="109"/>
      <c r="V49" s="46"/>
      <c r="W49" s="110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</row>
    <row r="50" spans="1:45">
      <c r="A50" s="1"/>
      <c r="B50" s="1"/>
      <c r="C50" s="1"/>
      <c r="D50" s="1"/>
      <c r="E50" s="1"/>
      <c r="F50" s="102"/>
      <c r="G50" s="102"/>
      <c r="H50" s="107"/>
      <c r="I50" s="107"/>
      <c r="J50" s="108"/>
      <c r="K50" s="108"/>
      <c r="L50" s="48"/>
      <c r="M50" s="105"/>
      <c r="N50" s="1"/>
      <c r="O50" s="106"/>
      <c r="Q50" s="102">
        <f t="shared" si="8"/>
        <v>0</v>
      </c>
      <c r="R50" s="107">
        <f t="shared" si="9"/>
        <v>0</v>
      </c>
      <c r="S50" s="108" t="e">
        <f t="shared" si="4"/>
        <v>#DIV/0!</v>
      </c>
      <c r="T50" s="46"/>
      <c r="U50" s="109"/>
      <c r="V50" s="46"/>
      <c r="W50" s="110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</row>
    <row r="51" spans="1:45">
      <c r="A51" s="1"/>
      <c r="B51" s="1"/>
      <c r="C51" s="1"/>
      <c r="D51" s="1"/>
      <c r="E51" s="1"/>
      <c r="F51" s="102"/>
      <c r="G51" s="102"/>
      <c r="H51" s="107"/>
      <c r="I51" s="107"/>
      <c r="J51" s="108"/>
      <c r="K51" s="108"/>
      <c r="L51" s="48"/>
      <c r="M51" s="105"/>
      <c r="N51" s="1"/>
      <c r="O51" s="106"/>
      <c r="Q51" s="102">
        <f t="shared" si="8"/>
        <v>0</v>
      </c>
      <c r="R51" s="107">
        <f t="shared" si="9"/>
        <v>0</v>
      </c>
      <c r="S51" s="108" t="e">
        <f t="shared" si="4"/>
        <v>#DIV/0!</v>
      </c>
      <c r="T51" s="46"/>
      <c r="U51" s="109"/>
      <c r="V51" s="46"/>
      <c r="W51" s="110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</row>
    <row r="52" spans="1:45">
      <c r="A52" s="111"/>
      <c r="B52" s="112"/>
      <c r="C52" s="112"/>
      <c r="D52" s="112"/>
      <c r="E52" s="112"/>
      <c r="F52" s="113"/>
      <c r="G52" s="114"/>
      <c r="H52" s="115"/>
      <c r="I52" s="116"/>
      <c r="J52" s="113"/>
      <c r="K52" s="113"/>
      <c r="L52" s="48"/>
      <c r="M52" s="111"/>
      <c r="N52" s="112"/>
      <c r="O52" s="112"/>
      <c r="P52" s="112"/>
      <c r="Q52" s="112"/>
      <c r="R52" s="113"/>
      <c r="S52" s="113"/>
      <c r="T52" s="117"/>
      <c r="U52" s="109"/>
      <c r="V52" s="46"/>
      <c r="W52" s="110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</row>
    <row r="53" spans="1:45">
      <c r="A53" s="118"/>
      <c r="B53" s="78"/>
      <c r="C53" s="48"/>
      <c r="D53" s="119"/>
      <c r="E53" s="119"/>
      <c r="F53" s="119"/>
      <c r="G53" s="119"/>
      <c r="H53" s="118"/>
      <c r="I53" s="120" t="s">
        <v>372</v>
      </c>
      <c r="J53" s="121">
        <f>AVERAGE(J42:J52)</f>
        <v>432.84319732754659</v>
      </c>
      <c r="K53" s="121">
        <f>AVERAGE(K42:K52)</f>
        <v>675.1853908304945</v>
      </c>
      <c r="L53" s="48"/>
      <c r="M53" s="118"/>
      <c r="N53" s="78"/>
      <c r="O53" s="48"/>
      <c r="P53" s="119"/>
      <c r="Q53" s="119"/>
      <c r="R53" s="120" t="s">
        <v>372</v>
      </c>
      <c r="S53" s="121" t="e">
        <f>AVERAGE(S42:S52)</f>
        <v>#DIV/0!</v>
      </c>
      <c r="T53" s="122"/>
      <c r="U53" s="46"/>
      <c r="V53" s="46"/>
      <c r="W53" s="123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</row>
    <row r="54" spans="1:45">
      <c r="A54" s="118"/>
      <c r="B54" s="78"/>
      <c r="C54" s="48"/>
      <c r="D54" s="119"/>
      <c r="E54" s="119"/>
      <c r="F54" s="119"/>
      <c r="G54" s="119"/>
      <c r="H54" s="118"/>
      <c r="I54" s="120" t="s">
        <v>373</v>
      </c>
      <c r="J54" s="124">
        <f>STDEV(J42:J52)</f>
        <v>4.5819506548718465</v>
      </c>
      <c r="K54" s="124">
        <f>STDEV(K42:K52)</f>
        <v>8.9809679920019043</v>
      </c>
      <c r="L54" s="48"/>
      <c r="M54" s="118"/>
      <c r="N54" s="78"/>
      <c r="O54" s="48"/>
      <c r="P54" s="119"/>
      <c r="Q54" s="119"/>
      <c r="R54" s="120" t="s">
        <v>373</v>
      </c>
      <c r="S54" s="124" t="e">
        <f>STDEV(S42:S52)</f>
        <v>#DIV/0!</v>
      </c>
      <c r="T54" s="122"/>
      <c r="U54" s="46"/>
      <c r="V54" s="46"/>
      <c r="W54" s="125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</row>
    <row r="55" spans="1:45">
      <c r="A55" s="118"/>
      <c r="B55" s="78"/>
      <c r="C55" s="48"/>
      <c r="D55" s="119"/>
      <c r="E55" s="119"/>
      <c r="F55" s="119"/>
      <c r="G55" s="119"/>
      <c r="H55" s="118"/>
      <c r="I55" s="126" t="s">
        <v>374</v>
      </c>
      <c r="J55" s="127">
        <f>100*J54/J53</f>
        <v>1.0585705593068464</v>
      </c>
      <c r="K55" s="127">
        <f>100*K54/K53</f>
        <v>1.3301484472220428</v>
      </c>
      <c r="L55" s="48"/>
      <c r="M55" s="118"/>
      <c r="N55" s="78"/>
      <c r="O55" s="48"/>
      <c r="P55" s="119"/>
      <c r="Q55" s="119"/>
      <c r="R55" s="126" t="s">
        <v>374</v>
      </c>
      <c r="S55" s="127" t="e">
        <f>100*S54/S53</f>
        <v>#DIV/0!</v>
      </c>
      <c r="T55" s="122"/>
      <c r="U55" s="46"/>
      <c r="V55" s="46"/>
      <c r="W55" s="12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</row>
    <row r="56" spans="1:45">
      <c r="A56" s="118"/>
      <c r="B56" s="78"/>
      <c r="C56" s="6"/>
      <c r="D56" s="119"/>
      <c r="E56" s="119"/>
      <c r="F56" s="119"/>
      <c r="G56" s="119"/>
      <c r="H56" s="118"/>
      <c r="I56" s="129" t="s">
        <v>375</v>
      </c>
      <c r="J56" s="130">
        <f>SLOPE(F42:F52,H42:H52)</f>
        <v>476.21738427144493</v>
      </c>
      <c r="K56" s="130">
        <f>SLOPE(G42:G52,I42:I52)</f>
        <v>667.74513832872162</v>
      </c>
      <c r="L56" s="6"/>
      <c r="M56" s="118"/>
      <c r="N56" s="78"/>
      <c r="O56" s="6"/>
      <c r="P56" s="119"/>
      <c r="Q56" s="119"/>
      <c r="R56" s="129" t="s">
        <v>375</v>
      </c>
      <c r="S56" s="130">
        <f>SLOPE(Q42:Q51,R42:R51)</f>
        <v>2685.8897126969409</v>
      </c>
      <c r="T56" s="122"/>
      <c r="U56" s="46"/>
      <c r="V56" s="46"/>
      <c r="W56" s="125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</row>
    <row r="57" spans="1:45">
      <c r="A57" s="118"/>
      <c r="B57" s="78"/>
      <c r="C57" s="6"/>
      <c r="D57" s="119"/>
      <c r="E57" s="119"/>
      <c r="F57" s="119"/>
      <c r="G57" s="119"/>
      <c r="H57" s="118"/>
      <c r="I57" s="126" t="s">
        <v>376</v>
      </c>
      <c r="J57" s="131">
        <f>INTERCEPT(F42:F52,H42:H52)</f>
        <v>-10.984214771469212</v>
      </c>
      <c r="K57" s="131">
        <f>INTERCEPT(G42:G52,I42:I52)</f>
        <v>0.27426791080185353</v>
      </c>
      <c r="L57" s="6"/>
      <c r="M57" s="118"/>
      <c r="N57" s="78"/>
      <c r="O57" s="6"/>
      <c r="P57" s="119"/>
      <c r="Q57" s="119"/>
      <c r="R57" s="126" t="s">
        <v>376</v>
      </c>
      <c r="S57" s="131">
        <f>INTERCEPT(Q42:Q51,R42:R51)</f>
        <v>1.7763568394002505E-15</v>
      </c>
      <c r="T57" s="122"/>
      <c r="U57" s="46"/>
      <c r="V57" s="46"/>
      <c r="W57" s="125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</row>
    <row r="58" spans="1:45">
      <c r="A58" s="45"/>
      <c r="B58" s="46"/>
      <c r="C58" s="47"/>
      <c r="D58" s="47"/>
      <c r="E58" s="47"/>
      <c r="F58" s="48"/>
      <c r="G58" s="46"/>
      <c r="H58" s="46"/>
      <c r="I58" s="46"/>
      <c r="J58" s="46"/>
      <c r="K58" s="4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</row>
    <row r="59" spans="1:45">
      <c r="A59" s="45"/>
      <c r="B59" s="46"/>
      <c r="C59" s="47"/>
      <c r="D59" s="47"/>
      <c r="E59" s="47"/>
      <c r="F59" s="48"/>
      <c r="G59" s="46"/>
      <c r="H59" s="46"/>
      <c r="I59" s="46"/>
      <c r="J59" s="46"/>
      <c r="K59" s="48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</row>
    <row r="60" spans="1:45">
      <c r="A60" s="45"/>
      <c r="B60" s="46"/>
      <c r="C60" s="47"/>
      <c r="D60" s="47"/>
      <c r="E60" s="47"/>
      <c r="F60" s="48"/>
      <c r="G60" s="46"/>
      <c r="H60" s="46"/>
      <c r="I60" s="46"/>
      <c r="J60" s="46"/>
      <c r="K60" s="48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</row>
    <row r="61" spans="1:45">
      <c r="A61" s="45"/>
      <c r="B61" s="46"/>
      <c r="C61" s="47"/>
      <c r="D61" s="47"/>
      <c r="E61" s="47"/>
      <c r="F61" s="48"/>
      <c r="G61" s="46"/>
      <c r="H61" s="46"/>
      <c r="I61" s="46"/>
      <c r="J61" s="46"/>
      <c r="K61" s="48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</row>
    <row r="62" spans="1:45">
      <c r="A62" s="45"/>
      <c r="B62" s="46"/>
      <c r="C62" s="47"/>
      <c r="D62" s="47"/>
      <c r="E62" s="47"/>
      <c r="F62" s="48"/>
      <c r="G62" s="6"/>
      <c r="H62" s="6"/>
      <c r="I62" s="6"/>
      <c r="J62" s="6"/>
      <c r="K62" s="6"/>
      <c r="L62" s="132"/>
      <c r="M62" s="132"/>
      <c r="N62" s="132"/>
      <c r="O62" s="132"/>
      <c r="P62" s="132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133"/>
      <c r="AF62" s="133"/>
      <c r="AG62" s="133"/>
      <c r="AH62" s="133"/>
      <c r="AI62" s="133"/>
      <c r="AJ62" s="133"/>
      <c r="AK62" s="6"/>
      <c r="AL62" s="6"/>
      <c r="AM62" s="6"/>
      <c r="AN62" s="6"/>
      <c r="AO62" s="6"/>
      <c r="AP62" s="6"/>
      <c r="AQ62" s="6"/>
      <c r="AR62" s="6"/>
      <c r="AS62" s="6"/>
    </row>
    <row r="63" spans="1:45">
      <c r="A63" s="45"/>
      <c r="B63" s="46"/>
      <c r="C63" s="47"/>
      <c r="D63" s="47"/>
      <c r="E63" s="47"/>
      <c r="F63" s="48"/>
      <c r="G63" s="6"/>
      <c r="H63" s="6"/>
      <c r="I63" s="6"/>
      <c r="J63" s="6"/>
      <c r="K63" s="156" t="s">
        <v>377</v>
      </c>
      <c r="L63" s="156"/>
      <c r="M63" s="156"/>
      <c r="N63" s="156"/>
      <c r="O63" s="156"/>
      <c r="P63" s="156"/>
      <c r="Q63" s="6"/>
      <c r="R63" s="134"/>
      <c r="S63" s="134"/>
      <c r="T63" s="134"/>
      <c r="U63" s="158" t="s">
        <v>378</v>
      </c>
      <c r="V63" s="158"/>
      <c r="W63" s="158"/>
      <c r="X63" s="158"/>
      <c r="Y63" s="158"/>
      <c r="Z63" s="158"/>
      <c r="AA63" s="158"/>
      <c r="AB63" s="6"/>
      <c r="AC63" s="156" t="s">
        <v>379</v>
      </c>
      <c r="AD63" s="156"/>
      <c r="AE63" s="156"/>
      <c r="AF63" s="156"/>
      <c r="AG63" s="156"/>
      <c r="AH63" s="156"/>
      <c r="AI63" s="133"/>
      <c r="AJ63" s="158" t="s">
        <v>380</v>
      </c>
      <c r="AK63" s="158"/>
      <c r="AL63" s="158"/>
      <c r="AM63" s="158"/>
      <c r="AN63" s="158"/>
      <c r="AO63" s="158"/>
      <c r="AP63" s="158"/>
      <c r="AQ63" s="6"/>
      <c r="AR63" s="6"/>
      <c r="AS63" s="6"/>
    </row>
    <row r="64" spans="1:45">
      <c r="A64" s="6"/>
      <c r="B64" s="6"/>
      <c r="C64" s="49"/>
      <c r="D64" s="49"/>
      <c r="E64" s="49"/>
      <c r="F64" s="6"/>
      <c r="G64" s="6"/>
      <c r="H64" s="6"/>
      <c r="I64" s="6"/>
      <c r="J64" s="6"/>
      <c r="K64" s="157"/>
      <c r="L64" s="157"/>
      <c r="M64" s="157"/>
      <c r="N64" s="157"/>
      <c r="O64" s="157"/>
      <c r="P64" s="157"/>
      <c r="Q64" s="6"/>
      <c r="R64" s="134"/>
      <c r="S64" s="134"/>
      <c r="T64" s="134"/>
      <c r="U64" s="158"/>
      <c r="V64" s="158"/>
      <c r="W64" s="158"/>
      <c r="X64" s="158"/>
      <c r="Y64" s="158"/>
      <c r="Z64" s="158"/>
      <c r="AA64" s="158"/>
      <c r="AB64" s="6"/>
      <c r="AC64" s="157"/>
      <c r="AD64" s="157"/>
      <c r="AE64" s="157"/>
      <c r="AF64" s="157"/>
      <c r="AG64" s="157"/>
      <c r="AH64" s="157"/>
      <c r="AI64" s="133"/>
      <c r="AJ64" s="158"/>
      <c r="AK64" s="158"/>
      <c r="AL64" s="158"/>
      <c r="AM64" s="158"/>
      <c r="AN64" s="158"/>
      <c r="AO64" s="158"/>
      <c r="AP64" s="158"/>
      <c r="AQ64" s="6"/>
      <c r="AR64" s="6"/>
      <c r="AS64" s="6"/>
    </row>
    <row r="65" spans="1:45">
      <c r="A65" s="135"/>
      <c r="B65" s="136"/>
      <c r="C65" s="137" t="s">
        <v>381</v>
      </c>
      <c r="D65" s="137" t="s">
        <v>352</v>
      </c>
      <c r="E65" s="137" t="s">
        <v>330</v>
      </c>
      <c r="F65" s="138" t="s">
        <v>353</v>
      </c>
      <c r="G65" s="138" t="s">
        <v>344</v>
      </c>
      <c r="H65" s="139" t="s">
        <v>354</v>
      </c>
      <c r="I65" s="139" t="s">
        <v>351</v>
      </c>
      <c r="J65" s="6"/>
      <c r="K65" s="140" t="s">
        <v>336</v>
      </c>
      <c r="L65" s="141" t="s">
        <v>336</v>
      </c>
      <c r="M65" s="142" t="s">
        <v>336</v>
      </c>
      <c r="N65" s="137" t="s">
        <v>339</v>
      </c>
      <c r="O65" s="138" t="s">
        <v>339</v>
      </c>
      <c r="P65" s="139" t="s">
        <v>339</v>
      </c>
      <c r="Q65" s="6"/>
      <c r="R65" s="140" t="s">
        <v>352</v>
      </c>
      <c r="S65" s="141" t="s">
        <v>353</v>
      </c>
      <c r="T65" s="142" t="s">
        <v>354</v>
      </c>
      <c r="U65" s="140" t="s">
        <v>364</v>
      </c>
      <c r="V65" s="141" t="s">
        <v>365</v>
      </c>
      <c r="W65" s="142" t="s">
        <v>369</v>
      </c>
      <c r="X65" s="137" t="s">
        <v>382</v>
      </c>
      <c r="Y65" s="138" t="s">
        <v>383</v>
      </c>
      <c r="Z65" s="139" t="s">
        <v>384</v>
      </c>
      <c r="AA65" s="143" t="s">
        <v>385</v>
      </c>
      <c r="AB65" s="6"/>
      <c r="AC65" s="140" t="s">
        <v>338</v>
      </c>
      <c r="AD65" s="141" t="s">
        <v>338</v>
      </c>
      <c r="AE65" s="142" t="s">
        <v>338</v>
      </c>
      <c r="AF65" s="137" t="s">
        <v>339</v>
      </c>
      <c r="AG65" s="138" t="s">
        <v>339</v>
      </c>
      <c r="AH65" s="139" t="s">
        <v>339</v>
      </c>
      <c r="AI65" s="6"/>
      <c r="AJ65" s="140" t="s">
        <v>364</v>
      </c>
      <c r="AK65" s="141" t="s">
        <v>365</v>
      </c>
      <c r="AL65" s="142" t="s">
        <v>369</v>
      </c>
      <c r="AM65" s="137" t="s">
        <v>382</v>
      </c>
      <c r="AN65" s="138" t="s">
        <v>383</v>
      </c>
      <c r="AO65" s="139" t="s">
        <v>384</v>
      </c>
      <c r="AP65" s="143" t="s">
        <v>385</v>
      </c>
      <c r="AQ65" s="6"/>
      <c r="AR65" s="6"/>
      <c r="AS65" s="6"/>
    </row>
    <row r="66" spans="1:45">
      <c r="A66" s="144" t="s">
        <v>340</v>
      </c>
      <c r="B66" s="145" t="s">
        <v>386</v>
      </c>
      <c r="C66" s="146" t="s">
        <v>361</v>
      </c>
      <c r="D66" s="146" t="s">
        <v>341</v>
      </c>
      <c r="E66" s="146" t="s">
        <v>341</v>
      </c>
      <c r="F66" s="147" t="s">
        <v>341</v>
      </c>
      <c r="G66" s="147" t="s">
        <v>341</v>
      </c>
      <c r="H66" s="148" t="s">
        <v>341</v>
      </c>
      <c r="I66" s="148" t="s">
        <v>341</v>
      </c>
      <c r="J66" s="6"/>
      <c r="K66" s="149" t="s">
        <v>330</v>
      </c>
      <c r="L66" s="150" t="s">
        <v>344</v>
      </c>
      <c r="M66" s="151" t="s">
        <v>351</v>
      </c>
      <c r="N66" s="146" t="s">
        <v>330</v>
      </c>
      <c r="O66" s="147" t="s">
        <v>344</v>
      </c>
      <c r="P66" s="148" t="s">
        <v>351</v>
      </c>
      <c r="Q66" s="6"/>
      <c r="R66" s="149" t="s">
        <v>387</v>
      </c>
      <c r="S66" s="150" t="s">
        <v>387</v>
      </c>
      <c r="T66" s="151" t="s">
        <v>387</v>
      </c>
      <c r="U66" s="149"/>
      <c r="V66" s="150"/>
      <c r="W66" s="151"/>
      <c r="X66" s="146"/>
      <c r="Y66" s="147"/>
      <c r="Z66" s="148"/>
      <c r="AA66" s="152"/>
      <c r="AB66" s="6"/>
      <c r="AC66" s="149" t="s">
        <v>330</v>
      </c>
      <c r="AD66" s="150" t="s">
        <v>344</v>
      </c>
      <c r="AE66" s="151" t="s">
        <v>351</v>
      </c>
      <c r="AF66" s="146" t="s">
        <v>330</v>
      </c>
      <c r="AG66" s="147" t="s">
        <v>344</v>
      </c>
      <c r="AH66" s="148" t="s">
        <v>351</v>
      </c>
      <c r="AI66" s="6"/>
      <c r="AJ66" s="149"/>
      <c r="AK66" s="150"/>
      <c r="AL66" s="151"/>
      <c r="AM66" s="146"/>
      <c r="AN66" s="147"/>
      <c r="AO66" s="148"/>
      <c r="AP66" s="152"/>
      <c r="AQ66" s="6"/>
      <c r="AR66" s="6"/>
      <c r="AS66" s="6"/>
    </row>
    <row r="67" spans="1:45">
      <c r="A67" s="1" t="s">
        <v>263</v>
      </c>
      <c r="B67" s="6"/>
      <c r="C67" s="1">
        <v>5.09</v>
      </c>
      <c r="D67" s="1">
        <v>731.19299999999998</v>
      </c>
      <c r="E67" s="1">
        <v>-12.007</v>
      </c>
      <c r="F67" s="42">
        <v>38.085000000000001</v>
      </c>
      <c r="G67" s="1">
        <v>9.09</v>
      </c>
      <c r="H67" s="42"/>
      <c r="I67" s="42"/>
      <c r="J67" s="6"/>
      <c r="K67" s="58">
        <f>$Q$10*E67+$Q$11</f>
        <v>-11.976088941439212</v>
      </c>
      <c r="L67" s="58">
        <f>$Q$15*G67+$Q$16</f>
        <v>10.874518952546296</v>
      </c>
      <c r="M67" s="58">
        <f>$Q$20*I67+$Q$21</f>
        <v>-2.3692080120277428</v>
      </c>
      <c r="N67" s="59">
        <f>((D67*K67)-($C$37*$D$37))/(D67-$C$37)</f>
        <v>-11.976088941439214</v>
      </c>
      <c r="O67" s="59">
        <f>((F67*L67)-($G$37*$H$37))/(F67-$G$37)</f>
        <v>10.874518952546296</v>
      </c>
      <c r="P67" s="59" t="e">
        <f>((H67*M67)-($K$37*$L$37))/(H67-$K$37)</f>
        <v>#DIV/0!</v>
      </c>
      <c r="Q67" s="6"/>
      <c r="R67" s="153">
        <f>D67-$C$37</f>
        <v>731.19299999999998</v>
      </c>
      <c r="S67" s="153">
        <f>F67-$G$37</f>
        <v>38.085000000000001</v>
      </c>
      <c r="T67" s="153">
        <f>H67-$K$37</f>
        <v>0</v>
      </c>
      <c r="U67" s="6">
        <f>(R67-$J$57)/$J$56</f>
        <v>1.5584840858065496</v>
      </c>
      <c r="V67" s="6">
        <f t="shared" ref="V67:V72" si="10">(S67-$K$57)/$K$56</f>
        <v>5.6624496261902323E-2</v>
      </c>
      <c r="W67" s="6">
        <f>(T67-$S$57)/$S$56</f>
        <v>-6.6136626198868926E-19</v>
      </c>
      <c r="X67" s="154">
        <f t="shared" ref="X67:Z82" si="11">U67/$C67*100</f>
        <v>30.618547854745572</v>
      </c>
      <c r="Y67" s="154">
        <f>V67/$C67*100</f>
        <v>1.1124655454204779</v>
      </c>
      <c r="Z67" s="154">
        <f t="shared" si="11"/>
        <v>-1.2993443261074447E-17</v>
      </c>
      <c r="AA67" s="155">
        <f>U67/V67</f>
        <v>27.523142609484324</v>
      </c>
      <c r="AB67" s="6"/>
      <c r="AC67" s="59">
        <f>((D67*E67)-($C$37*$D$37))/(D67-$C$37)</f>
        <v>-12.007</v>
      </c>
      <c r="AD67" s="59">
        <f>((F67*G67)-($G$37*$H$37))/(F67-$G$37)</f>
        <v>9.09</v>
      </c>
      <c r="AE67" s="59" t="e">
        <f>((H67*I67)-($K$37*$L$37))/(H67-$K$37)</f>
        <v>#DIV/0!</v>
      </c>
      <c r="AF67" s="58">
        <f>$Q$10*AC67+$Q$11</f>
        <v>-11.976088941439212</v>
      </c>
      <c r="AG67" s="58">
        <f>$Q$15*AD67+$Q$16</f>
        <v>10.874518952546296</v>
      </c>
      <c r="AH67" s="58" t="e">
        <f>$Q$20*AE67+$Q$21</f>
        <v>#DIV/0!</v>
      </c>
      <c r="AI67" s="6"/>
      <c r="AJ67" s="6">
        <f>R67/$J$53</f>
        <v>1.6892791766499275</v>
      </c>
      <c r="AK67" s="6">
        <f>S67/$K$53</f>
        <v>5.6406729939986591E-2</v>
      </c>
      <c r="AL67" s="6" t="e">
        <f>T67/$S$53</f>
        <v>#DIV/0!</v>
      </c>
      <c r="AM67" s="154">
        <f t="shared" ref="AM67:AO82" si="12">AJ67/$C67*100</f>
        <v>33.188196004910168</v>
      </c>
      <c r="AN67" s="154">
        <f t="shared" si="12"/>
        <v>1.10818722868343</v>
      </c>
      <c r="AO67" s="154" t="e">
        <f t="shared" si="12"/>
        <v>#DIV/0!</v>
      </c>
      <c r="AP67" s="155">
        <f>AJ67/AK67</f>
        <v>29.948184878776349</v>
      </c>
      <c r="AQ67" s="6"/>
      <c r="AR67" s="6"/>
      <c r="AS67" s="6"/>
    </row>
    <row r="68" spans="1:45">
      <c r="A68" s="1" t="s">
        <v>260</v>
      </c>
      <c r="B68" s="6"/>
      <c r="C68" s="1">
        <v>4.9379999999999997</v>
      </c>
      <c r="D68" s="1">
        <v>602.88499999999999</v>
      </c>
      <c r="E68" s="1">
        <v>-10.593999999999999</v>
      </c>
      <c r="F68" s="42">
        <v>39.497</v>
      </c>
      <c r="G68" s="1">
        <v>4.3479999999999999</v>
      </c>
      <c r="H68" s="42"/>
      <c r="I68" s="42"/>
      <c r="J68" s="6"/>
      <c r="K68" s="58">
        <f>$Q$10*E68+$Q$11</f>
        <v>-10.585689887345211</v>
      </c>
      <c r="L68" s="58">
        <f>$Q$15*G68+$Q$16</f>
        <v>5.2626034432870368</v>
      </c>
      <c r="M68" s="58">
        <f>$Q$20*I68+$Q$21</f>
        <v>-2.3692080120277428</v>
      </c>
      <c r="N68" s="59">
        <f>((D68*K68)-($C$37*$D$37))/(D68-$C$37)</f>
        <v>-10.585689887345211</v>
      </c>
      <c r="O68" s="59">
        <f>((F68*L68)-($G$37*$H$37))/(F68-$G$37)</f>
        <v>5.2626034432870368</v>
      </c>
      <c r="P68" s="59" t="e">
        <f>((H68*M68)-($K$37*$L$37))/(H68-$K$37)</f>
        <v>#DIV/0!</v>
      </c>
      <c r="Q68" s="6"/>
      <c r="R68" s="153">
        <f>D68-$C$37</f>
        <v>602.88499999999999</v>
      </c>
      <c r="S68" s="153">
        <f>F68-$G$37</f>
        <v>39.497</v>
      </c>
      <c r="T68" s="153">
        <f>H68-$K$37</f>
        <v>0</v>
      </c>
      <c r="U68" s="6">
        <f>(R68-$J$57)/$J$56</f>
        <v>1.2890525105684978</v>
      </c>
      <c r="V68" s="6">
        <f t="shared" si="10"/>
        <v>5.8739075491238309E-2</v>
      </c>
      <c r="W68" s="6">
        <f>(T68-$S$57)/$S$56</f>
        <v>-6.6136626198868926E-19</v>
      </c>
      <c r="X68" s="154">
        <f t="shared" si="11"/>
        <v>26.104749100212594</v>
      </c>
      <c r="Y68" s="154">
        <f t="shared" si="11"/>
        <v>1.1895317029412376</v>
      </c>
      <c r="Z68" s="154">
        <f t="shared" si="11"/>
        <v>-1.3393403442460294E-17</v>
      </c>
      <c r="AA68" s="155">
        <f>U68/V68</f>
        <v>21.945400055892549</v>
      </c>
      <c r="AB68" s="6"/>
      <c r="AC68" s="59">
        <f>((D68*E68)-($C$37*$D$37))/(D68-$C$37)</f>
        <v>-10.593999999999999</v>
      </c>
      <c r="AD68" s="59">
        <f>((F68*G68)-($G$37*$H$37))/(F68-$G$37)</f>
        <v>4.3479999999999999</v>
      </c>
      <c r="AE68" s="59" t="e">
        <f>((H68*I68)-($K$37*$L$37))/(H68-$K$37)</f>
        <v>#DIV/0!</v>
      </c>
      <c r="AF68" s="58">
        <f>$Q$10*AC68+$Q$11</f>
        <v>-10.585689887345211</v>
      </c>
      <c r="AG68" s="58">
        <f>$Q$15*AD68+$Q$16</f>
        <v>5.2626034432870368</v>
      </c>
      <c r="AH68" s="58" t="e">
        <f>$Q$20*AE68+$Q$21</f>
        <v>#DIV/0!</v>
      </c>
      <c r="AI68" s="6"/>
      <c r="AJ68" s="6">
        <f>R68/$J$53</f>
        <v>1.3928485043136238</v>
      </c>
      <c r="AK68" s="6">
        <f>S68/$K$53</f>
        <v>5.8498007416033879E-2</v>
      </c>
      <c r="AL68" s="6" t="e">
        <f>T68/$S$53</f>
        <v>#DIV/0!</v>
      </c>
      <c r="AM68" s="154">
        <f t="shared" si="12"/>
        <v>28.206733582697936</v>
      </c>
      <c r="AN68" s="154">
        <f t="shared" si="12"/>
        <v>1.1846498059140114</v>
      </c>
      <c r="AO68" s="154" t="e">
        <f t="shared" si="12"/>
        <v>#DIV/0!</v>
      </c>
      <c r="AP68" s="155">
        <f>AJ68/AK68</f>
        <v>23.81018714719254</v>
      </c>
      <c r="AQ68" s="6"/>
      <c r="AR68" s="6"/>
      <c r="AS68" s="6"/>
    </row>
    <row r="69" spans="1:45">
      <c r="A69" s="1" t="s">
        <v>257</v>
      </c>
      <c r="B69" s="6"/>
      <c r="C69" s="1">
        <v>4.7610000000000001</v>
      </c>
      <c r="D69" s="1">
        <v>565.07799999999997</v>
      </c>
      <c r="E69" s="1">
        <v>-11.664</v>
      </c>
      <c r="F69" s="42">
        <v>35.128</v>
      </c>
      <c r="G69" s="1">
        <v>4.9820000000000002</v>
      </c>
      <c r="H69" s="42"/>
      <c r="I69" s="42"/>
      <c r="J69" s="6"/>
      <c r="K69" s="58">
        <f>$Q$10*E69+$Q$11</f>
        <v>-11.6385752290866</v>
      </c>
      <c r="L69" s="58">
        <f>$Q$15*G69+$Q$16</f>
        <v>6.0129101562500002</v>
      </c>
      <c r="M69" s="58">
        <f>$Q$20*I69+$Q$21</f>
        <v>-2.3692080120277428</v>
      </c>
      <c r="N69" s="59">
        <f>((D69*K69)-($C$37*$D$37))/(D69-$C$37)</f>
        <v>-11.6385752290866</v>
      </c>
      <c r="O69" s="59">
        <f>((F69*L69)-($G$37*$H$37))/(F69-$G$37)</f>
        <v>6.0129101562500002</v>
      </c>
      <c r="P69" s="59" t="e">
        <f>((H69*M69)-($K$37*$L$37))/(H69-$K$37)</f>
        <v>#DIV/0!</v>
      </c>
      <c r="Q69" s="6"/>
      <c r="R69" s="153">
        <f>D69-$C$37</f>
        <v>565.07799999999997</v>
      </c>
      <c r="S69" s="153">
        <f>F69-$G$37</f>
        <v>35.128</v>
      </c>
      <c r="T69" s="153">
        <f>H69-$K$37</f>
        <v>0</v>
      </c>
      <c r="U69" s="6">
        <f>(R69-$J$57)/$J$56</f>
        <v>1.2096622966689357</v>
      </c>
      <c r="V69" s="6">
        <f t="shared" si="10"/>
        <v>5.2196160014631419E-2</v>
      </c>
      <c r="W69" s="6">
        <f>(T69-$S$57)/$S$56</f>
        <v>-6.6136626198868926E-19</v>
      </c>
      <c r="X69" s="154">
        <f t="shared" si="11"/>
        <v>25.407735699830614</v>
      </c>
      <c r="Y69" s="154">
        <f t="shared" si="11"/>
        <v>1.0963276625631468</v>
      </c>
      <c r="Z69" s="154">
        <f t="shared" si="11"/>
        <v>-1.3891330854624853E-17</v>
      </c>
      <c r="AA69" s="155">
        <f>U69/V69</f>
        <v>23.175312059926398</v>
      </c>
      <c r="AB69" s="6"/>
      <c r="AC69" s="59">
        <f>((D69*E69)-($C$37*$D$37))/(D69-$C$37)</f>
        <v>-11.664</v>
      </c>
      <c r="AD69" s="59">
        <f>((F69*G69)-($G$37*$H$37))/(F69-$G$37)</f>
        <v>4.9820000000000002</v>
      </c>
      <c r="AE69" s="59" t="e">
        <f>((H69*I69)-($K$37*$L$37))/(H69-$K$37)</f>
        <v>#DIV/0!</v>
      </c>
      <c r="AF69" s="58">
        <f>$Q$10*AC69+$Q$11</f>
        <v>-11.6385752290866</v>
      </c>
      <c r="AG69" s="58">
        <f>$Q$15*AD69+$Q$16</f>
        <v>6.0129101562500002</v>
      </c>
      <c r="AH69" s="58" t="e">
        <f>$Q$20*AE69+$Q$21</f>
        <v>#DIV/0!</v>
      </c>
      <c r="AI69" s="6"/>
      <c r="AJ69" s="6">
        <f>R69/$J$53</f>
        <v>1.3055027859716759</v>
      </c>
      <c r="AK69" s="6">
        <f>S69/$K$53</f>
        <v>5.202719205282523E-2</v>
      </c>
      <c r="AL69" s="6" t="e">
        <f>T69/$S$53</f>
        <v>#DIV/0!</v>
      </c>
      <c r="AM69" s="154">
        <f t="shared" si="12"/>
        <v>27.420768451410961</v>
      </c>
      <c r="AN69" s="154">
        <f t="shared" si="12"/>
        <v>1.0927786610549302</v>
      </c>
      <c r="AO69" s="154" t="e">
        <f t="shared" si="12"/>
        <v>#DIV/0!</v>
      </c>
      <c r="AP69" s="155">
        <f>AJ69/AK69</f>
        <v>25.092701229121651</v>
      </c>
      <c r="AQ69" s="6"/>
      <c r="AR69" s="6"/>
      <c r="AS69" s="6"/>
    </row>
    <row r="70" spans="1:45">
      <c r="A70" s="1" t="s">
        <v>254</v>
      </c>
      <c r="B70" s="6"/>
      <c r="C70" s="1">
        <v>5.077</v>
      </c>
      <c r="D70" s="1">
        <v>616.923</v>
      </c>
      <c r="E70" s="1">
        <v>-12.243</v>
      </c>
      <c r="F70" s="42">
        <v>32.077999999999996</v>
      </c>
      <c r="G70" s="1">
        <v>5.81</v>
      </c>
      <c r="H70" s="42"/>
      <c r="I70" s="42"/>
      <c r="J70" s="6"/>
      <c r="K70" s="58">
        <f>$Q$10*E70+$Q$11</f>
        <v>-12.208314119617688</v>
      </c>
      <c r="L70" s="58">
        <f>$Q$15*G70+$Q$16</f>
        <v>6.9928059895833332</v>
      </c>
      <c r="M70" s="58">
        <f>$Q$20*I70+$Q$21</f>
        <v>-2.3692080120277428</v>
      </c>
      <c r="N70" s="59">
        <f>((D70*K70)-($C$37*$D$37))/(D70-$C$37)</f>
        <v>-12.208314119617688</v>
      </c>
      <c r="O70" s="59">
        <f>((F70*L70)-($G$37*$H$37))/(F70-$G$37)</f>
        <v>6.9928059895833332</v>
      </c>
      <c r="P70" s="59" t="e">
        <f>((H70*M70)-($K$37*$L$37))/(H70-$K$37)</f>
        <v>#DIV/0!</v>
      </c>
      <c r="Q70" s="6"/>
      <c r="R70" s="153">
        <f>D70-$C$37</f>
        <v>616.923</v>
      </c>
      <c r="S70" s="153">
        <f>F70-$G$37</f>
        <v>32.077999999999996</v>
      </c>
      <c r="T70" s="153">
        <f>H70-$K$37</f>
        <v>0</v>
      </c>
      <c r="U70" s="6">
        <f>(R70-$J$57)/$J$56</f>
        <v>1.3185306448484475</v>
      </c>
      <c r="V70" s="6">
        <f t="shared" si="10"/>
        <v>4.7628549073077051E-2</v>
      </c>
      <c r="W70" s="6">
        <f>(T70-$S$57)/$S$56</f>
        <v>-6.6136626198868926E-19</v>
      </c>
      <c r="X70" s="154">
        <f t="shared" si="11"/>
        <v>25.970664661186678</v>
      </c>
      <c r="Y70" s="154">
        <f t="shared" si="11"/>
        <v>0.93812387380494477</v>
      </c>
      <c r="Z70" s="154">
        <f t="shared" si="11"/>
        <v>-1.3026713846537114E-17</v>
      </c>
      <c r="AA70" s="155">
        <f>U70/V70</f>
        <v>27.683619814355676</v>
      </c>
      <c r="AB70" s="6"/>
      <c r="AC70" s="59">
        <f>((D70*E70)-($C$37*$D$37))/(D70-$C$37)</f>
        <v>-12.243</v>
      </c>
      <c r="AD70" s="59">
        <f>((F70*G70)-($G$37*$H$37))/(F70-$G$37)</f>
        <v>5.81</v>
      </c>
      <c r="AE70" s="59" t="e">
        <f>((H70*I70)-($K$37*$L$37))/(H70-$K$37)</f>
        <v>#DIV/0!</v>
      </c>
      <c r="AF70" s="58">
        <f>$Q$10*AC70+$Q$11</f>
        <v>-12.208314119617688</v>
      </c>
      <c r="AG70" s="58">
        <f>$Q$15*AD70+$Q$16</f>
        <v>6.9928059895833332</v>
      </c>
      <c r="AH70" s="58" t="e">
        <f>$Q$20*AE70+$Q$21</f>
        <v>#DIV/0!</v>
      </c>
      <c r="AI70" s="6"/>
      <c r="AJ70" s="6">
        <f>R70/$J$53</f>
        <v>1.4252805722926822</v>
      </c>
      <c r="AK70" s="6">
        <f>S70/$K$53</f>
        <v>4.7509914218587093E-2</v>
      </c>
      <c r="AL70" s="6" t="e">
        <f>T70/$S$53</f>
        <v>#DIV/0!</v>
      </c>
      <c r="AM70" s="154">
        <f t="shared" si="12"/>
        <v>28.073282889357536</v>
      </c>
      <c r="AN70" s="154">
        <f t="shared" si="12"/>
        <v>0.93578716207577495</v>
      </c>
      <c r="AO70" s="154" t="e">
        <f t="shared" si="12"/>
        <v>#DIV/0!</v>
      </c>
      <c r="AP70" s="155">
        <f>AJ70/AK70</f>
        <v>29.99964524741398</v>
      </c>
      <c r="AQ70" s="6"/>
      <c r="AR70" s="6"/>
      <c r="AS70" s="6"/>
    </row>
    <row r="71" spans="1:45">
      <c r="A71" s="1" t="s">
        <v>251</v>
      </c>
      <c r="B71" s="6"/>
      <c r="C71" s="1">
        <v>5.0380000000000003</v>
      </c>
      <c r="D71" s="1">
        <v>588.43499999999995</v>
      </c>
      <c r="E71" s="1">
        <v>-11.334</v>
      </c>
      <c r="F71" s="42">
        <v>35.055</v>
      </c>
      <c r="G71" s="1">
        <v>5.2460000000000004</v>
      </c>
      <c r="H71" s="42"/>
      <c r="I71" s="42"/>
      <c r="J71" s="6"/>
      <c r="K71" s="58">
        <f>$Q$10*E71+$Q$11</f>
        <v>-11.313853581633648</v>
      </c>
      <c r="L71" s="58">
        <f>$Q$15*G71+$Q$16</f>
        <v>6.3253407118055565</v>
      </c>
      <c r="M71" s="58">
        <f>$Q$20*I71+$Q$21</f>
        <v>-2.3692080120277428</v>
      </c>
      <c r="N71" s="59">
        <f>((D71*K71)-($C$37*$D$37))/(D71-$C$37)</f>
        <v>-11.313853581633648</v>
      </c>
      <c r="O71" s="59">
        <f>((F71*L71)-($G$37*$H$37))/(F71-$G$37)</f>
        <v>6.3253407118055565</v>
      </c>
      <c r="P71" s="59" t="e">
        <f>((H71*M71)-($K$37*$L$37))/(H71-$K$37)</f>
        <v>#DIV/0!</v>
      </c>
      <c r="Q71" s="6"/>
      <c r="R71" s="153">
        <f>D71-$C$37</f>
        <v>588.43499999999995</v>
      </c>
      <c r="S71" s="153">
        <f>F71-$G$37</f>
        <v>35.055</v>
      </c>
      <c r="T71" s="153">
        <f>H71-$K$37</f>
        <v>0</v>
      </c>
      <c r="U71" s="6">
        <f>(R71-$J$57)/$J$56</f>
        <v>1.2587092251756162</v>
      </c>
      <c r="V71" s="6">
        <f t="shared" si="10"/>
        <v>5.208683686750569E-2</v>
      </c>
      <c r="W71" s="6">
        <f>(T71-$S$57)/$S$56</f>
        <v>-6.6136626198868926E-19</v>
      </c>
      <c r="X71" s="154">
        <f t="shared" si="11"/>
        <v>24.984303794672812</v>
      </c>
      <c r="Y71" s="154">
        <f t="shared" si="11"/>
        <v>1.0338792550120224</v>
      </c>
      <c r="Z71" s="154">
        <f t="shared" si="11"/>
        <v>-1.3127555815575411E-17</v>
      </c>
      <c r="AA71" s="155">
        <f>U71/V71</f>
        <v>24.165591555836258</v>
      </c>
      <c r="AB71" s="6"/>
      <c r="AC71" s="59">
        <f>((D71*E71)-($C$37*$D$37))/(D71-$C$37)</f>
        <v>-11.334</v>
      </c>
      <c r="AD71" s="59">
        <f>((F71*G71)-($G$37*$H$37))/(F71-$G$37)</f>
        <v>5.2460000000000004</v>
      </c>
      <c r="AE71" s="59" t="e">
        <f>((H71*I71)-($K$37*$L$37))/(H71-$K$37)</f>
        <v>#DIV/0!</v>
      </c>
      <c r="AF71" s="58">
        <f>$Q$10*AC71+$Q$11</f>
        <v>-11.313853581633648</v>
      </c>
      <c r="AG71" s="58">
        <f>$Q$15*AD71+$Q$16</f>
        <v>6.3253407118055565</v>
      </c>
      <c r="AH71" s="58" t="e">
        <f>$Q$20*AE71+$Q$21</f>
        <v>#DIV/0!</v>
      </c>
      <c r="AI71" s="6"/>
      <c r="AJ71" s="6">
        <f>R71/$J$53</f>
        <v>1.3594645904870533</v>
      </c>
      <c r="AK71" s="6">
        <f>S71/$K$53</f>
        <v>5.1919073599743466E-2</v>
      </c>
      <c r="AL71" s="6" t="e">
        <f>T71/$S$53</f>
        <v>#DIV/0!</v>
      </c>
      <c r="AM71" s="154">
        <f t="shared" si="12"/>
        <v>26.984211800060603</v>
      </c>
      <c r="AN71" s="154">
        <f t="shared" si="12"/>
        <v>1.0305492973351225</v>
      </c>
      <c r="AO71" s="154" t="e">
        <f t="shared" si="12"/>
        <v>#DIV/0!</v>
      </c>
      <c r="AP71" s="155">
        <f>AJ71/AK71</f>
        <v>26.184299838773903</v>
      </c>
      <c r="AQ71" s="6"/>
      <c r="AR71" s="6"/>
      <c r="AS71" s="6"/>
    </row>
    <row r="72" spans="1:45">
      <c r="A72" s="1" t="s">
        <v>248</v>
      </c>
      <c r="B72" s="6"/>
      <c r="C72" s="1">
        <v>4.99</v>
      </c>
      <c r="D72" s="1">
        <v>602.43000000000006</v>
      </c>
      <c r="E72" s="1">
        <v>-11.731999999999999</v>
      </c>
      <c r="F72" s="42">
        <v>52.314</v>
      </c>
      <c r="G72" s="1">
        <v>8.2780000000000005</v>
      </c>
      <c r="H72" s="42"/>
      <c r="I72" s="42"/>
      <c r="J72" s="6"/>
      <c r="K72" s="58">
        <f t="shared" ref="K72:K135" si="13">$Q$10*E72+$Q$11</f>
        <v>-11.705487568561752</v>
      </c>
      <c r="L72" s="58">
        <f t="shared" ref="L72:L135" si="14">$Q$15*G72+$Q$16</f>
        <v>9.9135583043981494</v>
      </c>
      <c r="M72" s="58">
        <f t="shared" ref="M72:M135" si="15">$Q$20*I72+$Q$21</f>
        <v>-2.3692080120277428</v>
      </c>
      <c r="N72" s="59">
        <f t="shared" ref="N72:N135" si="16">((D72*K72)-($C$37*$D$37))/(D72-$C$37)</f>
        <v>-11.705487568561752</v>
      </c>
      <c r="O72" s="59">
        <f t="shared" ref="O72:O135" si="17">((F72*L72)-($G$37*$H$37))/(F72-$G$37)</f>
        <v>9.9135583043981494</v>
      </c>
      <c r="P72" s="59" t="e">
        <f t="shared" ref="P72:P135" si="18">((H72*M72)-($K$37*$L$37))/(H72-$K$37)</f>
        <v>#DIV/0!</v>
      </c>
      <c r="Q72" s="6"/>
      <c r="R72" s="153">
        <f t="shared" ref="R72:R135" si="19">D72-$C$37</f>
        <v>602.43000000000006</v>
      </c>
      <c r="S72" s="153">
        <f t="shared" ref="S72:S135" si="20">F72-$G$37</f>
        <v>52.314</v>
      </c>
      <c r="T72" s="153">
        <f t="shared" ref="T72:T135" si="21">H72-$K$37</f>
        <v>0</v>
      </c>
      <c r="U72" s="6">
        <f t="shared" ref="U72:U135" si="22">(R72-$J$57)/$J$56</f>
        <v>1.2880970645578571</v>
      </c>
      <c r="V72" s="6">
        <f t="shared" si="10"/>
        <v>7.7933524487271838E-2</v>
      </c>
      <c r="W72" s="6">
        <f t="shared" ref="W72:W135" si="23">(T72-$S$57)/$S$56</f>
        <v>-6.6136626198868926E-19</v>
      </c>
      <c r="X72" s="154">
        <f t="shared" si="11"/>
        <v>25.813568428013166</v>
      </c>
      <c r="Y72" s="154">
        <f t="shared" si="11"/>
        <v>1.5617940779012391</v>
      </c>
      <c r="Z72" s="154">
        <f t="shared" si="11"/>
        <v>-1.3253832905584955E-17</v>
      </c>
      <c r="AA72" s="155">
        <f t="shared" ref="AA72:AA135" si="24">U72/V72</f>
        <v>16.528151049658099</v>
      </c>
      <c r="AB72" s="6"/>
      <c r="AC72" s="59">
        <f t="shared" ref="AC72:AC135" si="25">((D72*E72)-($C$37*$D$37))/(D72-$C$37)</f>
        <v>-11.731999999999999</v>
      </c>
      <c r="AD72" s="59">
        <f t="shared" ref="AD72:AD135" si="26">((F72*G72)-($G$37*$H$37))/(F72-$G$37)</f>
        <v>8.2780000000000005</v>
      </c>
      <c r="AE72" s="59" t="e">
        <f t="shared" ref="AE72:AE135" si="27">((H72*I72)-($K$37*$L$37))/(H72-$K$37)</f>
        <v>#DIV/0!</v>
      </c>
      <c r="AF72" s="58">
        <f t="shared" ref="AF72:AF135" si="28">$Q$10*AC72+$Q$11</f>
        <v>-11.705487568561752</v>
      </c>
      <c r="AG72" s="58">
        <f t="shared" ref="AG72:AG135" si="29">$Q$15*AD72+$Q$16</f>
        <v>9.9135583043981494</v>
      </c>
      <c r="AH72" s="58" t="e">
        <f t="shared" ref="AH72:AH135" si="30">$Q$20*AE72+$Q$21</f>
        <v>#DIV/0!</v>
      </c>
      <c r="AI72" s="6"/>
      <c r="AJ72" s="6">
        <f t="shared" ref="AJ72:AJ135" si="31">R72/$J$53</f>
        <v>1.3917973153315417</v>
      </c>
      <c r="AK72" s="6">
        <f t="shared" ref="AK72:AK135" si="32">S72/$K$53</f>
        <v>7.748094184273227E-2</v>
      </c>
      <c r="AL72" s="6" t="e">
        <f t="shared" ref="AL72:AL135" si="33">T72/$S$53</f>
        <v>#DIV/0!</v>
      </c>
      <c r="AM72" s="154">
        <f t="shared" si="12"/>
        <v>27.891729766163159</v>
      </c>
      <c r="AN72" s="154">
        <f t="shared" si="12"/>
        <v>1.5527242854254963</v>
      </c>
      <c r="AO72" s="154" t="e">
        <f t="shared" si="12"/>
        <v>#DIV/0!</v>
      </c>
      <c r="AP72" s="155">
        <f t="shared" ref="AP72:AP135" si="34">AJ72/AK72</f>
        <v>17.96309237123829</v>
      </c>
      <c r="AQ72" s="6"/>
      <c r="AR72" s="6"/>
      <c r="AS72" s="6"/>
    </row>
    <row r="73" spans="1:45">
      <c r="A73" s="1" t="s">
        <v>245</v>
      </c>
      <c r="B73" s="6"/>
      <c r="C73" s="1">
        <v>5.101</v>
      </c>
      <c r="D73" s="1">
        <v>574.57500000000005</v>
      </c>
      <c r="E73" s="1">
        <v>-9.5519999999999996</v>
      </c>
      <c r="F73" s="42">
        <v>32.577000000000005</v>
      </c>
      <c r="G73" s="1">
        <v>7.008</v>
      </c>
      <c r="H73" s="42"/>
      <c r="I73" s="42"/>
      <c r="J73" s="6"/>
      <c r="K73" s="58">
        <f t="shared" si="13"/>
        <v>-9.5603566853877116</v>
      </c>
      <c r="L73" s="58">
        <f t="shared" si="14"/>
        <v>8.4105779803240743</v>
      </c>
      <c r="M73" s="58">
        <f t="shared" si="15"/>
        <v>-2.3692080120277428</v>
      </c>
      <c r="N73" s="59">
        <f t="shared" si="16"/>
        <v>-9.5603566853877116</v>
      </c>
      <c r="O73" s="59">
        <f t="shared" si="17"/>
        <v>8.4105779803240743</v>
      </c>
      <c r="P73" s="59" t="e">
        <f t="shared" si="18"/>
        <v>#DIV/0!</v>
      </c>
      <c r="Q73" s="6"/>
      <c r="R73" s="153">
        <f t="shared" si="19"/>
        <v>574.57500000000005</v>
      </c>
      <c r="S73" s="153">
        <f t="shared" si="20"/>
        <v>32.577000000000005</v>
      </c>
      <c r="T73" s="153">
        <f t="shared" si="21"/>
        <v>0</v>
      </c>
      <c r="U73" s="6">
        <f t="shared" si="22"/>
        <v>1.229604869774555</v>
      </c>
      <c r="V73" s="6">
        <f t="shared" ref="V73:V136" si="35">(S73-$K$57)/$K$56</f>
        <v>4.8375840174662517E-2</v>
      </c>
      <c r="W73" s="6">
        <f t="shared" si="23"/>
        <v>-6.6136626198868926E-19</v>
      </c>
      <c r="X73" s="154">
        <f t="shared" si="11"/>
        <v>24.105172902853457</v>
      </c>
      <c r="Y73" s="154">
        <f t="shared" si="11"/>
        <v>0.94835993284968678</v>
      </c>
      <c r="Z73" s="154">
        <f t="shared" si="11"/>
        <v>-1.2965423681409315E-17</v>
      </c>
      <c r="AA73" s="155">
        <f t="shared" si="24"/>
        <v>25.417747068268525</v>
      </c>
      <c r="AB73" s="6"/>
      <c r="AC73" s="59">
        <f t="shared" si="25"/>
        <v>-9.5519999999999996</v>
      </c>
      <c r="AD73" s="59">
        <f t="shared" si="26"/>
        <v>7.008</v>
      </c>
      <c r="AE73" s="59" t="e">
        <f t="shared" si="27"/>
        <v>#DIV/0!</v>
      </c>
      <c r="AF73" s="58">
        <f t="shared" si="28"/>
        <v>-9.5603566853877116</v>
      </c>
      <c r="AG73" s="58">
        <f t="shared" si="29"/>
        <v>8.4105779803240743</v>
      </c>
      <c r="AH73" s="58" t="e">
        <f t="shared" si="30"/>
        <v>#DIV/0!</v>
      </c>
      <c r="AI73" s="6"/>
      <c r="AJ73" s="6">
        <f t="shared" si="31"/>
        <v>1.3274437568790076</v>
      </c>
      <c r="AK73" s="6">
        <f t="shared" si="32"/>
        <v>4.8248970493762464E-2</v>
      </c>
      <c r="AL73" s="6" t="e">
        <f t="shared" si="33"/>
        <v>#DIV/0!</v>
      </c>
      <c r="AM73" s="154">
        <f t="shared" si="12"/>
        <v>26.023206368927809</v>
      </c>
      <c r="AN73" s="154">
        <f t="shared" si="12"/>
        <v>0.94587277972480821</v>
      </c>
      <c r="AO73" s="154" t="e">
        <f t="shared" si="12"/>
        <v>#DIV/0!</v>
      </c>
      <c r="AP73" s="155">
        <f t="shared" si="34"/>
        <v>27.512374736588775</v>
      </c>
      <c r="AQ73" s="6"/>
      <c r="AR73" s="6"/>
      <c r="AS73" s="6"/>
    </row>
    <row r="74" spans="1:45">
      <c r="A74" s="1" t="s">
        <v>242</v>
      </c>
      <c r="B74" s="6"/>
      <c r="C74" s="1">
        <v>4.9980000000000002</v>
      </c>
      <c r="D74" s="1">
        <v>636.24</v>
      </c>
      <c r="E74" s="1">
        <v>-10.536</v>
      </c>
      <c r="F74" s="42">
        <v>32.071999999999996</v>
      </c>
      <c r="G74" s="1">
        <v>8.6760000000000002</v>
      </c>
      <c r="H74" s="42"/>
      <c r="I74" s="42"/>
      <c r="J74" s="6"/>
      <c r="K74" s="58">
        <f t="shared" si="13"/>
        <v>-10.528617597792875</v>
      </c>
      <c r="L74" s="58">
        <f t="shared" si="14"/>
        <v>10.384571035879631</v>
      </c>
      <c r="M74" s="58">
        <f t="shared" si="15"/>
        <v>-2.3692080120277428</v>
      </c>
      <c r="N74" s="59">
        <f t="shared" si="16"/>
        <v>-10.528617597792875</v>
      </c>
      <c r="O74" s="59">
        <f t="shared" si="17"/>
        <v>10.384571035879631</v>
      </c>
      <c r="P74" s="59" t="e">
        <f t="shared" si="18"/>
        <v>#DIV/0!</v>
      </c>
      <c r="Q74" s="6"/>
      <c r="R74" s="153">
        <f t="shared" si="19"/>
        <v>636.24</v>
      </c>
      <c r="S74" s="153">
        <f t="shared" si="20"/>
        <v>32.071999999999996</v>
      </c>
      <c r="T74" s="153">
        <f t="shared" si="21"/>
        <v>0</v>
      </c>
      <c r="U74" s="6">
        <f t="shared" si="22"/>
        <v>1.3590940527331736</v>
      </c>
      <c r="V74" s="6">
        <f t="shared" si="35"/>
        <v>4.761956360892973E-2</v>
      </c>
      <c r="W74" s="6">
        <f t="shared" si="23"/>
        <v>-6.6136626198868926E-19</v>
      </c>
      <c r="X74" s="154">
        <f t="shared" si="11"/>
        <v>27.192758157926644</v>
      </c>
      <c r="Y74" s="154">
        <f t="shared" si="11"/>
        <v>0.95277238113104701</v>
      </c>
      <c r="Z74" s="154">
        <f t="shared" si="11"/>
        <v>-1.323261828708862E-17</v>
      </c>
      <c r="AA74" s="155">
        <f t="shared" si="24"/>
        <v>28.540665846805727</v>
      </c>
      <c r="AB74" s="6"/>
      <c r="AC74" s="59">
        <f t="shared" si="25"/>
        <v>-10.536</v>
      </c>
      <c r="AD74" s="59">
        <f t="shared" si="26"/>
        <v>8.6760000000000002</v>
      </c>
      <c r="AE74" s="59" t="e">
        <f t="shared" si="27"/>
        <v>#DIV/0!</v>
      </c>
      <c r="AF74" s="58">
        <f t="shared" si="28"/>
        <v>-10.528617597792875</v>
      </c>
      <c r="AG74" s="58">
        <f t="shared" si="29"/>
        <v>10.384571035879631</v>
      </c>
      <c r="AH74" s="58" t="e">
        <f t="shared" si="30"/>
        <v>#DIV/0!</v>
      </c>
      <c r="AI74" s="6"/>
      <c r="AJ74" s="6">
        <f t="shared" si="31"/>
        <v>1.4699087427693507</v>
      </c>
      <c r="AK74" s="6">
        <f t="shared" si="32"/>
        <v>4.7501027770388594E-2</v>
      </c>
      <c r="AL74" s="6" t="e">
        <f t="shared" si="33"/>
        <v>#DIV/0!</v>
      </c>
      <c r="AM74" s="154">
        <f t="shared" si="12"/>
        <v>29.40993883091938</v>
      </c>
      <c r="AN74" s="154">
        <f t="shared" si="12"/>
        <v>0.95040071569404949</v>
      </c>
      <c r="AO74" s="154" t="e">
        <f t="shared" si="12"/>
        <v>#DIV/0!</v>
      </c>
      <c r="AP74" s="155">
        <f t="shared" si="34"/>
        <v>30.944777655646202</v>
      </c>
      <c r="AQ74" s="6"/>
      <c r="AR74" s="6"/>
      <c r="AS74" s="6"/>
    </row>
    <row r="75" spans="1:45">
      <c r="A75" s="1" t="s">
        <v>239</v>
      </c>
      <c r="B75" s="6"/>
      <c r="C75" s="1">
        <v>4.9370000000000003</v>
      </c>
      <c r="D75" s="1">
        <v>584.61900000000003</v>
      </c>
      <c r="E75" s="1">
        <v>-9.9060000000000006</v>
      </c>
      <c r="F75" s="42">
        <v>35.323</v>
      </c>
      <c r="G75" s="1">
        <v>7.4409999999999998</v>
      </c>
      <c r="H75" s="42"/>
      <c r="I75" s="42"/>
      <c r="J75" s="6"/>
      <c r="K75" s="58">
        <f t="shared" si="13"/>
        <v>-9.908694452655423</v>
      </c>
      <c r="L75" s="58">
        <f t="shared" si="14"/>
        <v>8.923011429398148</v>
      </c>
      <c r="M75" s="58">
        <f t="shared" si="15"/>
        <v>-2.3692080120277428</v>
      </c>
      <c r="N75" s="59">
        <f t="shared" si="16"/>
        <v>-9.908694452655423</v>
      </c>
      <c r="O75" s="59">
        <f t="shared" si="17"/>
        <v>8.923011429398148</v>
      </c>
      <c r="P75" s="59" t="e">
        <f t="shared" si="18"/>
        <v>#DIV/0!</v>
      </c>
      <c r="Q75" s="6"/>
      <c r="R75" s="153">
        <f t="shared" si="19"/>
        <v>584.61900000000003</v>
      </c>
      <c r="S75" s="153">
        <f t="shared" si="20"/>
        <v>35.323</v>
      </c>
      <c r="T75" s="153">
        <f t="shared" si="21"/>
        <v>0</v>
      </c>
      <c r="U75" s="6">
        <f t="shared" si="22"/>
        <v>1.2506960779742851</v>
      </c>
      <c r="V75" s="6">
        <f t="shared" si="35"/>
        <v>5.2488187599419325E-2</v>
      </c>
      <c r="W75" s="6">
        <f t="shared" si="23"/>
        <v>-6.6136626198868926E-19</v>
      </c>
      <c r="X75" s="154">
        <f t="shared" si="11"/>
        <v>25.333118857084969</v>
      </c>
      <c r="Y75" s="154">
        <f t="shared" si="11"/>
        <v>1.0631595624755787</v>
      </c>
      <c r="Z75" s="154">
        <f t="shared" si="11"/>
        <v>-1.3396116305219549E-17</v>
      </c>
      <c r="AA75" s="155">
        <f t="shared" si="24"/>
        <v>23.828143724820123</v>
      </c>
      <c r="AB75" s="6"/>
      <c r="AC75" s="59">
        <f t="shared" si="25"/>
        <v>-9.9060000000000006</v>
      </c>
      <c r="AD75" s="59">
        <f t="shared" si="26"/>
        <v>7.4409999999999998</v>
      </c>
      <c r="AE75" s="59" t="e">
        <f t="shared" si="27"/>
        <v>#DIV/0!</v>
      </c>
      <c r="AF75" s="58">
        <f t="shared" si="28"/>
        <v>-9.908694452655423</v>
      </c>
      <c r="AG75" s="58">
        <f t="shared" si="29"/>
        <v>8.923011429398148</v>
      </c>
      <c r="AH75" s="58" t="e">
        <f t="shared" si="30"/>
        <v>#DIV/0!</v>
      </c>
      <c r="AI75" s="6"/>
      <c r="AJ75" s="6">
        <f t="shared" si="31"/>
        <v>1.3506484648702928</v>
      </c>
      <c r="AK75" s="6">
        <f t="shared" si="32"/>
        <v>5.231600161927652E-2</v>
      </c>
      <c r="AL75" s="6" t="e">
        <f t="shared" si="33"/>
        <v>#DIV/0!</v>
      </c>
      <c r="AM75" s="154">
        <f t="shared" si="12"/>
        <v>27.357676015197342</v>
      </c>
      <c r="AN75" s="154">
        <f t="shared" si="12"/>
        <v>1.0596718983041626</v>
      </c>
      <c r="AO75" s="154" t="e">
        <f t="shared" si="12"/>
        <v>#DIV/0!</v>
      </c>
      <c r="AP75" s="155">
        <f t="shared" si="34"/>
        <v>25.817119486681655</v>
      </c>
      <c r="AQ75" s="6"/>
      <c r="AR75" s="6"/>
      <c r="AS75" s="6"/>
    </row>
    <row r="76" spans="1:45">
      <c r="A76" s="1" t="s">
        <v>236</v>
      </c>
      <c r="B76" s="6"/>
      <c r="C76" s="1">
        <v>4.8739999999999997</v>
      </c>
      <c r="D76" s="1">
        <v>568.19399999999996</v>
      </c>
      <c r="E76" s="1">
        <v>-10.192</v>
      </c>
      <c r="F76" s="42">
        <v>28.214000000000002</v>
      </c>
      <c r="G76" s="1">
        <v>4.5110000000000001</v>
      </c>
      <c r="H76" s="42"/>
      <c r="I76" s="42"/>
      <c r="J76" s="6"/>
      <c r="K76" s="58">
        <f t="shared" si="13"/>
        <v>-10.19011988044798</v>
      </c>
      <c r="L76" s="58">
        <f t="shared" si="14"/>
        <v>5.4555056423611115</v>
      </c>
      <c r="M76" s="58">
        <f t="shared" si="15"/>
        <v>-2.3692080120277428</v>
      </c>
      <c r="N76" s="59">
        <f t="shared" si="16"/>
        <v>-10.19011988044798</v>
      </c>
      <c r="O76" s="59">
        <f t="shared" si="17"/>
        <v>5.4555056423611115</v>
      </c>
      <c r="P76" s="59" t="e">
        <f t="shared" si="18"/>
        <v>#DIV/0!</v>
      </c>
      <c r="Q76" s="6"/>
      <c r="R76" s="153">
        <f t="shared" si="19"/>
        <v>568.19399999999996</v>
      </c>
      <c r="S76" s="153">
        <f t="shared" si="20"/>
        <v>28.214000000000002</v>
      </c>
      <c r="T76" s="153">
        <f t="shared" si="21"/>
        <v>0</v>
      </c>
      <c r="U76" s="6">
        <f t="shared" si="22"/>
        <v>1.2162055269308192</v>
      </c>
      <c r="V76" s="6">
        <f t="shared" si="35"/>
        <v>4.1841910162202949E-2</v>
      </c>
      <c r="W76" s="6">
        <f t="shared" si="23"/>
        <v>-6.6136626198868926E-19</v>
      </c>
      <c r="X76" s="154">
        <f t="shared" si="11"/>
        <v>24.952924229192025</v>
      </c>
      <c r="Y76" s="154">
        <f t="shared" si="11"/>
        <v>0.8584716898277176</v>
      </c>
      <c r="Z76" s="154">
        <f t="shared" si="11"/>
        <v>-1.3569270865586568E-17</v>
      </c>
      <c r="AA76" s="155">
        <f t="shared" si="24"/>
        <v>29.066682716351082</v>
      </c>
      <c r="AB76" s="6"/>
      <c r="AC76" s="59">
        <f t="shared" si="25"/>
        <v>-10.192</v>
      </c>
      <c r="AD76" s="59">
        <f t="shared" si="26"/>
        <v>4.5110000000000001</v>
      </c>
      <c r="AE76" s="59" t="e">
        <f t="shared" si="27"/>
        <v>#DIV/0!</v>
      </c>
      <c r="AF76" s="58">
        <f t="shared" si="28"/>
        <v>-10.19011988044798</v>
      </c>
      <c r="AG76" s="58">
        <f t="shared" si="29"/>
        <v>5.4555056423611115</v>
      </c>
      <c r="AH76" s="58" t="e">
        <f t="shared" si="30"/>
        <v>#DIV/0!</v>
      </c>
      <c r="AI76" s="6"/>
      <c r="AJ76" s="6">
        <f t="shared" si="31"/>
        <v>1.3127016977698485</v>
      </c>
      <c r="AK76" s="6">
        <f t="shared" si="32"/>
        <v>4.1787041578752307E-2</v>
      </c>
      <c r="AL76" s="6" t="e">
        <f t="shared" si="33"/>
        <v>#DIV/0!</v>
      </c>
      <c r="AM76" s="154">
        <f t="shared" si="12"/>
        <v>26.932738977633331</v>
      </c>
      <c r="AN76" s="154">
        <f t="shared" si="12"/>
        <v>0.85734594950250942</v>
      </c>
      <c r="AO76" s="154" t="e">
        <f t="shared" si="12"/>
        <v>#DIV/0!</v>
      </c>
      <c r="AP76" s="155">
        <f t="shared" si="34"/>
        <v>31.414085519691955</v>
      </c>
      <c r="AQ76" s="6"/>
      <c r="AR76" s="6"/>
      <c r="AS76" s="6"/>
    </row>
    <row r="77" spans="1:45">
      <c r="A77" s="1" t="s">
        <v>228</v>
      </c>
      <c r="B77" s="6"/>
      <c r="C77" s="1">
        <v>5.0510000000000002</v>
      </c>
      <c r="D77" s="1">
        <v>435.27700000000004</v>
      </c>
      <c r="E77" s="1">
        <v>-11.73</v>
      </c>
      <c r="F77" s="42">
        <v>25.285999999999998</v>
      </c>
      <c r="G77" s="1">
        <v>3.94</v>
      </c>
      <c r="H77" s="42"/>
      <c r="I77" s="42"/>
      <c r="J77" s="6"/>
      <c r="K77" s="58">
        <f t="shared" si="13"/>
        <v>-11.70351955857719</v>
      </c>
      <c r="L77" s="58">
        <f t="shared" si="14"/>
        <v>4.7797562210648152</v>
      </c>
      <c r="M77" s="58">
        <f t="shared" si="15"/>
        <v>-2.3692080120277428</v>
      </c>
      <c r="N77" s="59">
        <f t="shared" si="16"/>
        <v>-11.70351955857719</v>
      </c>
      <c r="O77" s="59">
        <f t="shared" si="17"/>
        <v>4.7797562210648152</v>
      </c>
      <c r="P77" s="59" t="e">
        <f t="shared" si="18"/>
        <v>#DIV/0!</v>
      </c>
      <c r="Q77" s="6"/>
      <c r="R77" s="153">
        <f t="shared" si="19"/>
        <v>435.27700000000004</v>
      </c>
      <c r="S77" s="153">
        <f t="shared" si="20"/>
        <v>25.285999999999998</v>
      </c>
      <c r="T77" s="153">
        <f t="shared" si="21"/>
        <v>0</v>
      </c>
      <c r="U77" s="6">
        <f t="shared" si="22"/>
        <v>0.93709559858717673</v>
      </c>
      <c r="V77" s="6">
        <f t="shared" si="35"/>
        <v>3.7457003658310749E-2</v>
      </c>
      <c r="W77" s="6">
        <f t="shared" si="23"/>
        <v>-6.6136626198868926E-19</v>
      </c>
      <c r="X77" s="154">
        <f t="shared" si="11"/>
        <v>18.552674689906485</v>
      </c>
      <c r="Y77" s="154">
        <f t="shared" si="11"/>
        <v>0.74157599798675011</v>
      </c>
      <c r="Z77" s="154">
        <f t="shared" si="11"/>
        <v>-1.3093768798033839E-17</v>
      </c>
      <c r="AA77" s="155">
        <f t="shared" si="24"/>
        <v>25.017900714523897</v>
      </c>
      <c r="AB77" s="6"/>
      <c r="AC77" s="59">
        <f t="shared" si="25"/>
        <v>-11.73</v>
      </c>
      <c r="AD77" s="59">
        <f t="shared" si="26"/>
        <v>3.94</v>
      </c>
      <c r="AE77" s="59" t="e">
        <f t="shared" si="27"/>
        <v>#DIV/0!</v>
      </c>
      <c r="AF77" s="58">
        <f t="shared" si="28"/>
        <v>-11.70351955857719</v>
      </c>
      <c r="AG77" s="58">
        <f t="shared" si="29"/>
        <v>4.7797562210648152</v>
      </c>
      <c r="AH77" s="58" t="e">
        <f t="shared" si="30"/>
        <v>#DIV/0!</v>
      </c>
      <c r="AI77" s="6"/>
      <c r="AJ77" s="6">
        <f t="shared" si="31"/>
        <v>1.0056228275908694</v>
      </c>
      <c r="AK77" s="6">
        <f t="shared" si="32"/>
        <v>3.7450454857883703E-2</v>
      </c>
      <c r="AL77" s="6" t="e">
        <f t="shared" si="33"/>
        <v>#DIV/0!</v>
      </c>
      <c r="AM77" s="154">
        <f t="shared" si="12"/>
        <v>19.909380866974249</v>
      </c>
      <c r="AN77" s="154">
        <f t="shared" si="12"/>
        <v>0.74144634444434177</v>
      </c>
      <c r="AO77" s="154" t="e">
        <f t="shared" si="12"/>
        <v>#DIV/0!</v>
      </c>
      <c r="AP77" s="155">
        <f t="shared" si="34"/>
        <v>26.852085813296217</v>
      </c>
      <c r="AQ77" s="6"/>
      <c r="AR77" s="6"/>
      <c r="AS77" s="6"/>
    </row>
    <row r="78" spans="1:45">
      <c r="A78" s="1" t="s">
        <v>225</v>
      </c>
      <c r="B78" s="6"/>
      <c r="C78" s="1">
        <v>4.92</v>
      </c>
      <c r="D78" s="1">
        <v>661.00199999999995</v>
      </c>
      <c r="E78" s="1">
        <v>-8.4779999999999998</v>
      </c>
      <c r="F78" s="42">
        <v>41.929000000000002</v>
      </c>
      <c r="G78" s="1">
        <v>7.0750000000000002</v>
      </c>
      <c r="H78" s="42"/>
      <c r="I78" s="42"/>
      <c r="J78" s="6"/>
      <c r="K78" s="58">
        <f t="shared" si="13"/>
        <v>-8.5035353236771964</v>
      </c>
      <c r="L78" s="58">
        <f t="shared" si="14"/>
        <v>8.489869068287037</v>
      </c>
      <c r="M78" s="58">
        <f t="shared" si="15"/>
        <v>-2.3692080120277428</v>
      </c>
      <c r="N78" s="59">
        <f t="shared" si="16"/>
        <v>-8.5035353236771964</v>
      </c>
      <c r="O78" s="59">
        <f t="shared" si="17"/>
        <v>8.489869068287037</v>
      </c>
      <c r="P78" s="59" t="e">
        <f t="shared" si="18"/>
        <v>#DIV/0!</v>
      </c>
      <c r="Q78" s="6"/>
      <c r="R78" s="153">
        <f t="shared" si="19"/>
        <v>661.00199999999995</v>
      </c>
      <c r="S78" s="153">
        <f t="shared" si="20"/>
        <v>41.929000000000002</v>
      </c>
      <c r="T78" s="153">
        <f t="shared" si="21"/>
        <v>0</v>
      </c>
      <c r="U78" s="6">
        <f t="shared" si="22"/>
        <v>1.4110913145254596</v>
      </c>
      <c r="V78" s="6">
        <f t="shared" si="35"/>
        <v>6.2381183625618709E-2</v>
      </c>
      <c r="W78" s="6">
        <f t="shared" si="23"/>
        <v>-6.6136626198868926E-19</v>
      </c>
      <c r="X78" s="154">
        <f t="shared" si="11"/>
        <v>28.680717774907716</v>
      </c>
      <c r="Y78" s="154">
        <f t="shared" si="11"/>
        <v>1.2679102362930632</v>
      </c>
      <c r="Z78" s="154">
        <f t="shared" si="11"/>
        <v>-1.3442403698957098E-17</v>
      </c>
      <c r="AA78" s="155">
        <f t="shared" si="24"/>
        <v>22.620463936595659</v>
      </c>
      <c r="AB78" s="6"/>
      <c r="AC78" s="59">
        <f t="shared" si="25"/>
        <v>-8.4779999999999998</v>
      </c>
      <c r="AD78" s="59">
        <f t="shared" si="26"/>
        <v>7.0750000000000011</v>
      </c>
      <c r="AE78" s="59" t="e">
        <f t="shared" si="27"/>
        <v>#DIV/0!</v>
      </c>
      <c r="AF78" s="58">
        <f t="shared" si="28"/>
        <v>-8.5035353236771964</v>
      </c>
      <c r="AG78" s="58">
        <f t="shared" si="29"/>
        <v>8.4898690682870388</v>
      </c>
      <c r="AH78" s="58" t="e">
        <f t="shared" si="30"/>
        <v>#DIV/0!</v>
      </c>
      <c r="AI78" s="6"/>
      <c r="AJ78" s="6">
        <f t="shared" si="31"/>
        <v>1.5271165264491799</v>
      </c>
      <c r="AK78" s="6">
        <f t="shared" si="32"/>
        <v>6.2099981085826379E-2</v>
      </c>
      <c r="AL78" s="6" t="e">
        <f t="shared" si="33"/>
        <v>#DIV/0!</v>
      </c>
      <c r="AM78" s="154">
        <f t="shared" si="12"/>
        <v>31.03895378961748</v>
      </c>
      <c r="AN78" s="154">
        <f t="shared" si="12"/>
        <v>1.2621947375167963</v>
      </c>
      <c r="AO78" s="154" t="e">
        <f t="shared" si="12"/>
        <v>#DIV/0!</v>
      </c>
      <c r="AP78" s="155">
        <f t="shared" si="34"/>
        <v>24.591255902938222</v>
      </c>
      <c r="AQ78" s="6"/>
      <c r="AR78" s="6"/>
      <c r="AS78" s="6"/>
    </row>
    <row r="79" spans="1:45">
      <c r="A79" s="1" t="s">
        <v>222</v>
      </c>
      <c r="B79" s="6"/>
      <c r="C79" s="1">
        <v>4.843</v>
      </c>
      <c r="D79" s="1">
        <v>502.05199999999996</v>
      </c>
      <c r="E79" s="1">
        <v>-10.522</v>
      </c>
      <c r="F79" s="42">
        <v>25.42</v>
      </c>
      <c r="G79" s="1">
        <v>7.6589999999999998</v>
      </c>
      <c r="H79" s="42"/>
      <c r="I79" s="42"/>
      <c r="J79" s="6"/>
      <c r="K79" s="58">
        <f t="shared" si="13"/>
        <v>-10.514841527900932</v>
      </c>
      <c r="L79" s="58">
        <f t="shared" si="14"/>
        <v>9.1810033275462963</v>
      </c>
      <c r="M79" s="58">
        <f t="shared" si="15"/>
        <v>-2.3692080120277428</v>
      </c>
      <c r="N79" s="59">
        <f t="shared" si="16"/>
        <v>-10.514841527900932</v>
      </c>
      <c r="O79" s="59">
        <f t="shared" si="17"/>
        <v>9.1810033275462963</v>
      </c>
      <c r="P79" s="59" t="e">
        <f t="shared" si="18"/>
        <v>#DIV/0!</v>
      </c>
      <c r="Q79" s="6"/>
      <c r="R79" s="153">
        <f t="shared" si="19"/>
        <v>502.05199999999996</v>
      </c>
      <c r="S79" s="153">
        <f t="shared" si="20"/>
        <v>25.42</v>
      </c>
      <c r="T79" s="153">
        <f t="shared" si="21"/>
        <v>0</v>
      </c>
      <c r="U79" s="6">
        <f t="shared" si="22"/>
        <v>1.0773151752037624</v>
      </c>
      <c r="V79" s="6">
        <f t="shared" si="35"/>
        <v>3.7657679024267574E-2</v>
      </c>
      <c r="W79" s="6">
        <f t="shared" si="23"/>
        <v>-6.6136626198868926E-19</v>
      </c>
      <c r="X79" s="154">
        <f t="shared" si="11"/>
        <v>22.244789907160076</v>
      </c>
      <c r="Y79" s="154">
        <f t="shared" si="11"/>
        <v>0.77756925509534525</v>
      </c>
      <c r="Z79" s="154">
        <f t="shared" si="11"/>
        <v>-1.3656127647918424E-17</v>
      </c>
      <c r="AA79" s="155">
        <f t="shared" si="24"/>
        <v>28.608114018644454</v>
      </c>
      <c r="AB79" s="6"/>
      <c r="AC79" s="59">
        <f t="shared" si="25"/>
        <v>-10.522</v>
      </c>
      <c r="AD79" s="59">
        <f t="shared" si="26"/>
        <v>7.6589999999999989</v>
      </c>
      <c r="AE79" s="59" t="e">
        <f t="shared" si="27"/>
        <v>#DIV/0!</v>
      </c>
      <c r="AF79" s="58">
        <f t="shared" si="28"/>
        <v>-10.514841527900932</v>
      </c>
      <c r="AG79" s="58">
        <f t="shared" si="29"/>
        <v>9.1810033275462963</v>
      </c>
      <c r="AH79" s="58" t="e">
        <f t="shared" si="30"/>
        <v>#DIV/0!</v>
      </c>
      <c r="AI79" s="6"/>
      <c r="AJ79" s="6">
        <f t="shared" si="31"/>
        <v>1.1598934743569063</v>
      </c>
      <c r="AK79" s="6">
        <f t="shared" si="32"/>
        <v>3.7648918867650233E-2</v>
      </c>
      <c r="AL79" s="6" t="e">
        <f t="shared" si="33"/>
        <v>#DIV/0!</v>
      </c>
      <c r="AM79" s="154">
        <f t="shared" si="12"/>
        <v>23.949896228719929</v>
      </c>
      <c r="AN79" s="154">
        <f t="shared" si="12"/>
        <v>0.77738837224138413</v>
      </c>
      <c r="AO79" s="154" t="e">
        <f t="shared" si="12"/>
        <v>#DIV/0!</v>
      </c>
      <c r="AP79" s="155">
        <f t="shared" si="34"/>
        <v>30.808148261424385</v>
      </c>
      <c r="AQ79" s="6"/>
      <c r="AR79" s="6"/>
      <c r="AS79" s="6"/>
    </row>
    <row r="80" spans="1:45">
      <c r="A80" s="1" t="s">
        <v>219</v>
      </c>
      <c r="B80" s="6"/>
      <c r="C80" s="1">
        <v>4.9059999999999997</v>
      </c>
      <c r="D80" s="1">
        <v>617.09800000000007</v>
      </c>
      <c r="E80" s="1">
        <v>-10.237</v>
      </c>
      <c r="F80" s="42">
        <v>37.741999999999997</v>
      </c>
      <c r="G80" s="1">
        <v>6.2720000000000002</v>
      </c>
      <c r="H80" s="42"/>
      <c r="I80" s="42"/>
      <c r="J80" s="6"/>
      <c r="K80" s="58">
        <f t="shared" si="13"/>
        <v>-10.234400105100656</v>
      </c>
      <c r="L80" s="58">
        <f t="shared" si="14"/>
        <v>7.5395594618055561</v>
      </c>
      <c r="M80" s="58">
        <f t="shared" si="15"/>
        <v>-2.3692080120277428</v>
      </c>
      <c r="N80" s="59">
        <f t="shared" si="16"/>
        <v>-10.234400105100656</v>
      </c>
      <c r="O80" s="59">
        <f t="shared" si="17"/>
        <v>7.5395594618055561</v>
      </c>
      <c r="P80" s="59" t="e">
        <f t="shared" si="18"/>
        <v>#DIV/0!</v>
      </c>
      <c r="Q80" s="6"/>
      <c r="R80" s="153">
        <f t="shared" si="19"/>
        <v>617.09800000000007</v>
      </c>
      <c r="S80" s="153">
        <f t="shared" si="20"/>
        <v>37.741999999999997</v>
      </c>
      <c r="T80" s="153">
        <f t="shared" si="21"/>
        <v>0</v>
      </c>
      <c r="U80" s="6">
        <f t="shared" si="22"/>
        <v>1.3188981240833095</v>
      </c>
      <c r="V80" s="6">
        <f t="shared" si="35"/>
        <v>5.6110827228147191E-2</v>
      </c>
      <c r="W80" s="6">
        <f t="shared" si="23"/>
        <v>-6.6136626198868926E-19</v>
      </c>
      <c r="X80" s="154">
        <f t="shared" si="11"/>
        <v>26.883369834555843</v>
      </c>
      <c r="Y80" s="154">
        <f t="shared" si="11"/>
        <v>1.1437184514502077</v>
      </c>
      <c r="Z80" s="154">
        <f t="shared" si="11"/>
        <v>-1.3480763595366678E-17</v>
      </c>
      <c r="AA80" s="155">
        <f t="shared" si="24"/>
        <v>23.50523400271139</v>
      </c>
      <c r="AB80" s="6"/>
      <c r="AC80" s="59">
        <f t="shared" si="25"/>
        <v>-10.237</v>
      </c>
      <c r="AD80" s="59">
        <f t="shared" si="26"/>
        <v>6.2720000000000002</v>
      </c>
      <c r="AE80" s="59" t="e">
        <f t="shared" si="27"/>
        <v>#DIV/0!</v>
      </c>
      <c r="AF80" s="58">
        <f t="shared" si="28"/>
        <v>-10.234400105100656</v>
      </c>
      <c r="AG80" s="58">
        <f t="shared" si="29"/>
        <v>7.5395594618055561</v>
      </c>
      <c r="AH80" s="58" t="e">
        <f t="shared" si="30"/>
        <v>#DIV/0!</v>
      </c>
      <c r="AI80" s="6"/>
      <c r="AJ80" s="6">
        <f t="shared" si="31"/>
        <v>1.4256848757473295</v>
      </c>
      <c r="AK80" s="6">
        <f t="shared" si="32"/>
        <v>5.5898721317972265E-2</v>
      </c>
      <c r="AL80" s="6" t="e">
        <f t="shared" si="33"/>
        <v>#DIV/0!</v>
      </c>
      <c r="AM80" s="154">
        <f t="shared" si="12"/>
        <v>29.060026003818379</v>
      </c>
      <c r="AN80" s="154">
        <f t="shared" si="12"/>
        <v>1.1393950533626633</v>
      </c>
      <c r="AO80" s="154" t="e">
        <f t="shared" si="12"/>
        <v>#DIV/0!</v>
      </c>
      <c r="AP80" s="155">
        <f t="shared" si="34"/>
        <v>25.504785120888815</v>
      </c>
      <c r="AQ80" s="6"/>
      <c r="AR80" s="6"/>
      <c r="AS80" s="6"/>
    </row>
    <row r="81" spans="1:42">
      <c r="A81" s="1" t="s">
        <v>216</v>
      </c>
      <c r="C81" s="1">
        <v>5.1059999999999999</v>
      </c>
      <c r="D81" s="1">
        <v>619.78300000000002</v>
      </c>
      <c r="E81" s="1">
        <v>-10.411</v>
      </c>
      <c r="F81" s="42">
        <v>29.914999999999999</v>
      </c>
      <c r="G81" s="1">
        <v>5.5880000000000001</v>
      </c>
      <c r="H81" s="42"/>
      <c r="I81" s="42"/>
      <c r="J81" s="6"/>
      <c r="K81" s="58">
        <f t="shared" si="13"/>
        <v>-10.405616973757665</v>
      </c>
      <c r="L81" s="58">
        <f t="shared" si="14"/>
        <v>6.7300802951388894</v>
      </c>
      <c r="M81" s="58">
        <f t="shared" si="15"/>
        <v>-2.3692080120277428</v>
      </c>
      <c r="N81" s="59">
        <f t="shared" si="16"/>
        <v>-10.405616973757665</v>
      </c>
      <c r="O81" s="59">
        <f t="shared" si="17"/>
        <v>6.7300802951388894</v>
      </c>
      <c r="P81" s="59" t="e">
        <f t="shared" si="18"/>
        <v>#DIV/0!</v>
      </c>
      <c r="Q81" s="6"/>
      <c r="R81" s="153">
        <f t="shared" si="19"/>
        <v>619.78300000000002</v>
      </c>
      <c r="S81" s="153">
        <f t="shared" si="20"/>
        <v>29.914999999999999</v>
      </c>
      <c r="T81" s="153">
        <f t="shared" si="21"/>
        <v>0</v>
      </c>
      <c r="U81" s="6">
        <f t="shared" si="22"/>
        <v>1.3245363054867618</v>
      </c>
      <c r="V81" s="6">
        <f t="shared" si="35"/>
        <v>4.4389289247968179E-2</v>
      </c>
      <c r="W81" s="6">
        <f t="shared" si="23"/>
        <v>-6.6136626198868926E-19</v>
      </c>
      <c r="X81" s="154">
        <f t="shared" si="11"/>
        <v>25.940781541064666</v>
      </c>
      <c r="Y81" s="154">
        <f t="shared" si="11"/>
        <v>0.86935544943141752</v>
      </c>
      <c r="Z81" s="154">
        <f t="shared" si="11"/>
        <v>-1.2952727418501552E-17</v>
      </c>
      <c r="AA81" s="155">
        <f t="shared" si="24"/>
        <v>29.839096951690649</v>
      </c>
      <c r="AB81" s="6"/>
      <c r="AC81" s="59">
        <f t="shared" si="25"/>
        <v>-10.411</v>
      </c>
      <c r="AD81" s="59">
        <f t="shared" si="26"/>
        <v>5.5880000000000001</v>
      </c>
      <c r="AE81" s="59" t="e">
        <f t="shared" si="27"/>
        <v>#DIV/0!</v>
      </c>
      <c r="AF81" s="58">
        <f t="shared" si="28"/>
        <v>-10.405616973757665</v>
      </c>
      <c r="AG81" s="58">
        <f t="shared" si="29"/>
        <v>6.7300802951388894</v>
      </c>
      <c r="AH81" s="58" t="e">
        <f t="shared" si="30"/>
        <v>#DIV/0!</v>
      </c>
      <c r="AI81" s="6"/>
      <c r="AJ81" s="6">
        <f t="shared" si="31"/>
        <v>1.4318880458943426</v>
      </c>
      <c r="AK81" s="6">
        <f t="shared" si="32"/>
        <v>4.4306349643027404E-2</v>
      </c>
      <c r="AL81" s="6" t="e">
        <f t="shared" si="33"/>
        <v>#DIV/0!</v>
      </c>
      <c r="AM81" s="154">
        <f t="shared" si="12"/>
        <v>28.043244142074862</v>
      </c>
      <c r="AN81" s="154">
        <f t="shared" si="12"/>
        <v>0.86773109367464552</v>
      </c>
      <c r="AO81" s="154" t="e">
        <f t="shared" si="12"/>
        <v>#DIV/0!</v>
      </c>
      <c r="AP81" s="155">
        <f t="shared" si="34"/>
        <v>32.31789703803058</v>
      </c>
    </row>
    <row r="82" spans="1:42">
      <c r="A82" s="1" t="s">
        <v>213</v>
      </c>
      <c r="C82" s="1">
        <v>5.0339999999999998</v>
      </c>
      <c r="D82" s="1">
        <v>677.59</v>
      </c>
      <c r="E82" s="1">
        <v>-8.09</v>
      </c>
      <c r="F82" s="42">
        <v>43.415999999999997</v>
      </c>
      <c r="G82" s="1">
        <v>9.1989999999999998</v>
      </c>
      <c r="H82" s="42"/>
      <c r="I82" s="42"/>
      <c r="J82" s="6"/>
      <c r="K82" s="58">
        <f t="shared" si="13"/>
        <v>-8.1217413866719088</v>
      </c>
      <c r="L82" s="58">
        <f t="shared" si="14"/>
        <v>11.00351490162037</v>
      </c>
      <c r="M82" s="58">
        <f t="shared" si="15"/>
        <v>-2.3692080120277428</v>
      </c>
      <c r="N82" s="59">
        <f t="shared" si="16"/>
        <v>-8.1217413866719088</v>
      </c>
      <c r="O82" s="59">
        <f t="shared" si="17"/>
        <v>11.00351490162037</v>
      </c>
      <c r="P82" s="59" t="e">
        <f t="shared" si="18"/>
        <v>#DIV/0!</v>
      </c>
      <c r="Q82" s="6"/>
      <c r="R82" s="153">
        <f t="shared" si="19"/>
        <v>677.59</v>
      </c>
      <c r="S82" s="153">
        <f t="shared" si="20"/>
        <v>43.415999999999997</v>
      </c>
      <c r="T82" s="153">
        <f t="shared" si="21"/>
        <v>0</v>
      </c>
      <c r="U82" s="6">
        <f t="shared" si="22"/>
        <v>1.4459241462276824</v>
      </c>
      <c r="V82" s="6">
        <f t="shared" si="35"/>
        <v>6.4608081156796185E-2</v>
      </c>
      <c r="W82" s="6">
        <f t="shared" si="23"/>
        <v>-6.6136626198868926E-19</v>
      </c>
      <c r="X82" s="154">
        <f t="shared" si="11"/>
        <v>28.72316539983477</v>
      </c>
      <c r="Y82" s="154">
        <f t="shared" si="11"/>
        <v>1.2834342700992489</v>
      </c>
      <c r="Z82" s="154">
        <f t="shared" si="11"/>
        <v>-1.3137986928658906E-17</v>
      </c>
      <c r="AA82" s="155">
        <f t="shared" si="24"/>
        <v>22.379927097952269</v>
      </c>
      <c r="AB82" s="6"/>
      <c r="AC82" s="59">
        <f t="shared" si="25"/>
        <v>-8.09</v>
      </c>
      <c r="AD82" s="59">
        <f t="shared" si="26"/>
        <v>9.1989999999999998</v>
      </c>
      <c r="AE82" s="59" t="e">
        <f t="shared" si="27"/>
        <v>#DIV/0!</v>
      </c>
      <c r="AF82" s="58">
        <f t="shared" si="28"/>
        <v>-8.1217413866719088</v>
      </c>
      <c r="AG82" s="58">
        <f t="shared" si="29"/>
        <v>11.00351490162037</v>
      </c>
      <c r="AH82" s="58" t="e">
        <f t="shared" si="30"/>
        <v>#DIV/0!</v>
      </c>
      <c r="AI82" s="6"/>
      <c r="AJ82" s="6">
        <f t="shared" si="31"/>
        <v>1.56543987333881</v>
      </c>
      <c r="AK82" s="6">
        <f t="shared" si="32"/>
        <v>6.4302339164354932E-2</v>
      </c>
      <c r="AL82" s="6" t="e">
        <f t="shared" si="33"/>
        <v>#DIV/0!</v>
      </c>
      <c r="AM82" s="154">
        <f t="shared" si="12"/>
        <v>31.097335584799563</v>
      </c>
      <c r="AN82" s="154">
        <f t="shared" si="12"/>
        <v>1.2773607303209165</v>
      </c>
      <c r="AO82" s="154" t="e">
        <f t="shared" si="12"/>
        <v>#DIV/0!</v>
      </c>
      <c r="AP82" s="155">
        <f t="shared" si="34"/>
        <v>24.344991079369454</v>
      </c>
    </row>
    <row r="83" spans="1:42">
      <c r="A83" s="1" t="s">
        <v>210</v>
      </c>
      <c r="C83" s="1">
        <v>5.1180000000000003</v>
      </c>
      <c r="D83" s="1">
        <v>690.77800000000002</v>
      </c>
      <c r="E83" s="1">
        <v>-9.8979999999999997</v>
      </c>
      <c r="F83" s="42">
        <v>39.088999999999999</v>
      </c>
      <c r="G83" s="1">
        <v>4.0179999999999998</v>
      </c>
      <c r="H83" s="42"/>
      <c r="I83" s="42"/>
      <c r="J83" s="6"/>
      <c r="K83" s="58">
        <f t="shared" si="13"/>
        <v>-9.9008224127171687</v>
      </c>
      <c r="L83" s="58">
        <f t="shared" si="14"/>
        <v>4.8720652488425928</v>
      </c>
      <c r="M83" s="58">
        <f t="shared" si="15"/>
        <v>-2.3692080120277428</v>
      </c>
      <c r="N83" s="59">
        <f t="shared" si="16"/>
        <v>-9.9008224127171687</v>
      </c>
      <c r="O83" s="59">
        <f t="shared" si="17"/>
        <v>4.8720652488425928</v>
      </c>
      <c r="P83" s="59" t="e">
        <f t="shared" si="18"/>
        <v>#DIV/0!</v>
      </c>
      <c r="Q83" s="6"/>
      <c r="R83" s="153">
        <f t="shared" si="19"/>
        <v>690.77800000000002</v>
      </c>
      <c r="S83" s="153">
        <f t="shared" si="20"/>
        <v>39.088999999999999</v>
      </c>
      <c r="T83" s="153">
        <f t="shared" si="21"/>
        <v>0</v>
      </c>
      <c r="U83" s="6">
        <f t="shared" si="22"/>
        <v>1.4736173813668743</v>
      </c>
      <c r="V83" s="6">
        <f t="shared" si="35"/>
        <v>5.8128063929220541E-2</v>
      </c>
      <c r="W83" s="6">
        <f t="shared" si="23"/>
        <v>-6.6136626198868926E-19</v>
      </c>
      <c r="X83" s="154">
        <f t="shared" ref="X83:Z146" si="36">U83/$C83*100</f>
        <v>28.792836681650531</v>
      </c>
      <c r="Y83" s="154">
        <f t="shared" si="36"/>
        <v>1.1357574038534688</v>
      </c>
      <c r="Z83" s="154">
        <f t="shared" si="36"/>
        <v>-1.2922357600404245E-17</v>
      </c>
      <c r="AA83" s="155">
        <f t="shared" si="24"/>
        <v>25.35122076594913</v>
      </c>
      <c r="AB83" s="6"/>
      <c r="AC83" s="59">
        <f t="shared" si="25"/>
        <v>-9.8979999999999997</v>
      </c>
      <c r="AD83" s="59">
        <f t="shared" si="26"/>
        <v>4.0179999999999998</v>
      </c>
      <c r="AE83" s="59" t="e">
        <f t="shared" si="27"/>
        <v>#DIV/0!</v>
      </c>
      <c r="AF83" s="58">
        <f t="shared" si="28"/>
        <v>-9.9008224127171687</v>
      </c>
      <c r="AG83" s="58">
        <f t="shared" si="29"/>
        <v>4.8720652488425928</v>
      </c>
      <c r="AH83" s="58" t="e">
        <f t="shared" si="30"/>
        <v>#DIV/0!</v>
      </c>
      <c r="AI83" s="6"/>
      <c r="AJ83" s="6">
        <f t="shared" si="31"/>
        <v>1.5959081816810112</v>
      </c>
      <c r="AK83" s="6">
        <f t="shared" si="32"/>
        <v>5.7893728938535796E-2</v>
      </c>
      <c r="AL83" s="6" t="e">
        <f t="shared" si="33"/>
        <v>#DIV/0!</v>
      </c>
      <c r="AM83" s="154">
        <f t="shared" ref="AM83:AO146" si="37">AJ83/$C83*100</f>
        <v>31.182262244646562</v>
      </c>
      <c r="AN83" s="154">
        <f t="shared" si="37"/>
        <v>1.1311787600339154</v>
      </c>
      <c r="AO83" s="154" t="e">
        <f t="shared" si="37"/>
        <v>#DIV/0!</v>
      </c>
      <c r="AP83" s="155">
        <f t="shared" si="34"/>
        <v>27.566166680597544</v>
      </c>
    </row>
    <row r="84" spans="1:42">
      <c r="A84" s="1" t="s">
        <v>207</v>
      </c>
      <c r="C84" s="1">
        <v>5.0140000000000002</v>
      </c>
      <c r="D84" s="1">
        <v>511.82299999999998</v>
      </c>
      <c r="E84" s="1">
        <v>-10.509</v>
      </c>
      <c r="F84" s="42">
        <v>28.14</v>
      </c>
      <c r="G84" s="1">
        <v>4.6660000000000004</v>
      </c>
      <c r="H84" s="42"/>
      <c r="I84" s="42"/>
      <c r="J84" s="6"/>
      <c r="K84" s="58">
        <f t="shared" si="13"/>
        <v>-10.502049463001271</v>
      </c>
      <c r="L84" s="58">
        <f t="shared" si="14"/>
        <v>5.6389402488425935</v>
      </c>
      <c r="M84" s="58">
        <f t="shared" si="15"/>
        <v>-2.3692080120277428</v>
      </c>
      <c r="N84" s="59">
        <f t="shared" si="16"/>
        <v>-10.502049463001271</v>
      </c>
      <c r="O84" s="59">
        <f t="shared" si="17"/>
        <v>5.6389402488425935</v>
      </c>
      <c r="P84" s="59" t="e">
        <f t="shared" si="18"/>
        <v>#DIV/0!</v>
      </c>
      <c r="Q84" s="6"/>
      <c r="R84" s="153">
        <f t="shared" si="19"/>
        <v>511.82299999999998</v>
      </c>
      <c r="S84" s="153">
        <f t="shared" si="20"/>
        <v>28.14</v>
      </c>
      <c r="T84" s="153">
        <f t="shared" si="21"/>
        <v>0</v>
      </c>
      <c r="U84" s="6">
        <f t="shared" si="22"/>
        <v>1.0978331157971082</v>
      </c>
      <c r="V84" s="6">
        <f t="shared" si="35"/>
        <v>4.1731089437719332E-2</v>
      </c>
      <c r="W84" s="6">
        <f t="shared" si="23"/>
        <v>-6.6136626198868926E-19</v>
      </c>
      <c r="X84" s="154">
        <f t="shared" si="36"/>
        <v>21.89535532104324</v>
      </c>
      <c r="Y84" s="154">
        <f t="shared" si="36"/>
        <v>0.83229137291023791</v>
      </c>
      <c r="Z84" s="154">
        <f t="shared" si="36"/>
        <v>-1.3190392141776809E-17</v>
      </c>
      <c r="AA84" s="155">
        <f t="shared" si="24"/>
        <v>26.307319808545753</v>
      </c>
      <c r="AB84" s="6"/>
      <c r="AC84" s="59">
        <f t="shared" si="25"/>
        <v>-10.509</v>
      </c>
      <c r="AD84" s="59">
        <f t="shared" si="26"/>
        <v>4.6660000000000004</v>
      </c>
      <c r="AE84" s="59" t="e">
        <f t="shared" si="27"/>
        <v>#DIV/0!</v>
      </c>
      <c r="AF84" s="58">
        <f t="shared" si="28"/>
        <v>-10.502049463001271</v>
      </c>
      <c r="AG84" s="58">
        <f t="shared" si="29"/>
        <v>5.6389402488425935</v>
      </c>
      <c r="AH84" s="58" t="e">
        <f t="shared" si="30"/>
        <v>#DIV/0!</v>
      </c>
      <c r="AI84" s="6"/>
      <c r="AJ84" s="6">
        <f t="shared" si="31"/>
        <v>1.1824674689589423</v>
      </c>
      <c r="AK84" s="6">
        <f t="shared" si="32"/>
        <v>4.1677442050970792E-2</v>
      </c>
      <c r="AL84" s="6" t="e">
        <f t="shared" si="33"/>
        <v>#DIV/0!</v>
      </c>
      <c r="AM84" s="154">
        <f t="shared" si="37"/>
        <v>23.583316094115322</v>
      </c>
      <c r="AN84" s="154">
        <f t="shared" si="37"/>
        <v>0.83122142104050234</v>
      </c>
      <c r="AO84" s="154" t="e">
        <f t="shared" si="37"/>
        <v>#DIV/0!</v>
      </c>
      <c r="AP84" s="155">
        <f t="shared" si="34"/>
        <v>28.371882024640691</v>
      </c>
    </row>
    <row r="85" spans="1:42">
      <c r="A85" s="1" t="s">
        <v>204</v>
      </c>
      <c r="C85" s="1">
        <v>4.992</v>
      </c>
      <c r="D85" s="1">
        <v>560.76599999999996</v>
      </c>
      <c r="E85" s="1">
        <v>-10.785</v>
      </c>
      <c r="F85" s="42">
        <v>29.329000000000001</v>
      </c>
      <c r="G85" s="1">
        <v>3.782</v>
      </c>
      <c r="H85" s="42"/>
      <c r="I85" s="42"/>
      <c r="J85" s="6"/>
      <c r="K85" s="58">
        <f t="shared" si="13"/>
        <v>-10.773634840871011</v>
      </c>
      <c r="L85" s="58">
        <f t="shared" si="14"/>
        <v>4.592771267361111</v>
      </c>
      <c r="M85" s="58">
        <f t="shared" si="15"/>
        <v>-2.3692080120277428</v>
      </c>
      <c r="N85" s="59">
        <f t="shared" si="16"/>
        <v>-10.773634840871011</v>
      </c>
      <c r="O85" s="59">
        <f t="shared" si="17"/>
        <v>4.592771267361111</v>
      </c>
      <c r="P85" s="59" t="e">
        <f t="shared" si="18"/>
        <v>#DIV/0!</v>
      </c>
      <c r="Q85" s="6"/>
      <c r="R85" s="153">
        <f t="shared" si="19"/>
        <v>560.76599999999996</v>
      </c>
      <c r="S85" s="153">
        <f t="shared" si="20"/>
        <v>29.329000000000001</v>
      </c>
      <c r="T85" s="153">
        <f t="shared" si="21"/>
        <v>0</v>
      </c>
      <c r="U85" s="6">
        <f t="shared" si="22"/>
        <v>1.2006076083219388</v>
      </c>
      <c r="V85" s="6">
        <f t="shared" si="35"/>
        <v>4.3511708916246589E-2</v>
      </c>
      <c r="W85" s="6">
        <f t="shared" si="23"/>
        <v>-6.6136626198868926E-19</v>
      </c>
      <c r="X85" s="154">
        <f t="shared" si="36"/>
        <v>24.050633179526017</v>
      </c>
      <c r="Y85" s="154">
        <f t="shared" si="36"/>
        <v>0.87162878437993963</v>
      </c>
      <c r="Z85" s="154">
        <f t="shared" si="36"/>
        <v>-1.3248522876375988E-17</v>
      </c>
      <c r="AA85" s="155">
        <f t="shared" si="24"/>
        <v>27.592747750563547</v>
      </c>
      <c r="AB85" s="6"/>
      <c r="AC85" s="59">
        <f t="shared" si="25"/>
        <v>-10.785</v>
      </c>
      <c r="AD85" s="59">
        <f t="shared" si="26"/>
        <v>3.782</v>
      </c>
      <c r="AE85" s="59" t="e">
        <f t="shared" si="27"/>
        <v>#DIV/0!</v>
      </c>
      <c r="AF85" s="58">
        <f t="shared" si="28"/>
        <v>-10.773634840871011</v>
      </c>
      <c r="AG85" s="58">
        <f t="shared" si="29"/>
        <v>4.592771267361111</v>
      </c>
      <c r="AH85" s="58" t="e">
        <f t="shared" si="30"/>
        <v>#DIV/0!</v>
      </c>
      <c r="AI85" s="6"/>
      <c r="AJ85" s="6">
        <f t="shared" si="31"/>
        <v>1.2955407488491728</v>
      </c>
      <c r="AK85" s="6">
        <f t="shared" si="32"/>
        <v>4.3438439868973784E-2</v>
      </c>
      <c r="AL85" s="6" t="e">
        <f t="shared" si="33"/>
        <v>#DIV/0!</v>
      </c>
      <c r="AM85" s="154">
        <f t="shared" si="37"/>
        <v>25.952338718933749</v>
      </c>
      <c r="AN85" s="154">
        <f t="shared" si="37"/>
        <v>0.8701610550675839</v>
      </c>
      <c r="AO85" s="154" t="e">
        <f t="shared" si="37"/>
        <v>#DIV/0!</v>
      </c>
      <c r="AP85" s="155">
        <f t="shared" si="34"/>
        <v>29.82475320837943</v>
      </c>
    </row>
    <row r="86" spans="1:42">
      <c r="A86" s="1" t="s">
        <v>201</v>
      </c>
      <c r="C86" s="1">
        <v>5.0750000000000002</v>
      </c>
      <c r="D86" s="1">
        <v>583.41899999999998</v>
      </c>
      <c r="E86" s="1">
        <v>-9.6180000000000003</v>
      </c>
      <c r="F86" s="42">
        <v>46.455999999999996</v>
      </c>
      <c r="G86" s="1">
        <v>2.9470000000000001</v>
      </c>
      <c r="H86" s="42"/>
      <c r="I86" s="42"/>
      <c r="J86" s="6"/>
      <c r="K86" s="58">
        <f t="shared" si="13"/>
        <v>-9.6253010148783016</v>
      </c>
      <c r="L86" s="58">
        <f t="shared" si="14"/>
        <v>3.6045912905092599</v>
      </c>
      <c r="M86" s="58">
        <f t="shared" si="15"/>
        <v>-2.3692080120277428</v>
      </c>
      <c r="N86" s="59">
        <f t="shared" si="16"/>
        <v>-9.6253010148783016</v>
      </c>
      <c r="O86" s="59">
        <f t="shared" si="17"/>
        <v>3.6045912905092599</v>
      </c>
      <c r="P86" s="59" t="e">
        <f t="shared" si="18"/>
        <v>#DIV/0!</v>
      </c>
      <c r="Q86" s="6"/>
      <c r="R86" s="153">
        <f t="shared" si="19"/>
        <v>583.41899999999998</v>
      </c>
      <c r="S86" s="153">
        <f t="shared" si="20"/>
        <v>46.455999999999996</v>
      </c>
      <c r="T86" s="153">
        <f t="shared" si="21"/>
        <v>0</v>
      </c>
      <c r="U86" s="6">
        <f t="shared" si="22"/>
        <v>1.2481762203638036</v>
      </c>
      <c r="V86" s="6">
        <f t="shared" si="35"/>
        <v>6.9160716324771679E-2</v>
      </c>
      <c r="W86" s="6">
        <f t="shared" si="23"/>
        <v>-6.6136626198868926E-19</v>
      </c>
      <c r="X86" s="154">
        <f t="shared" si="36"/>
        <v>24.594605327365588</v>
      </c>
      <c r="Y86" s="154">
        <f t="shared" si="36"/>
        <v>1.3627727354634813</v>
      </c>
      <c r="Z86" s="154">
        <f t="shared" si="36"/>
        <v>-1.3031847526870725E-17</v>
      </c>
      <c r="AA86" s="155">
        <f t="shared" si="24"/>
        <v>18.047473865112895</v>
      </c>
      <c r="AB86" s="6"/>
      <c r="AC86" s="59">
        <f t="shared" si="25"/>
        <v>-9.6180000000000003</v>
      </c>
      <c r="AD86" s="59">
        <f t="shared" si="26"/>
        <v>2.9470000000000005</v>
      </c>
      <c r="AE86" s="59" t="e">
        <f t="shared" si="27"/>
        <v>#DIV/0!</v>
      </c>
      <c r="AF86" s="58">
        <f t="shared" si="28"/>
        <v>-9.6253010148783016</v>
      </c>
      <c r="AG86" s="58">
        <f t="shared" si="29"/>
        <v>3.6045912905092603</v>
      </c>
      <c r="AH86" s="58" t="e">
        <f t="shared" si="30"/>
        <v>#DIV/0!</v>
      </c>
      <c r="AI86" s="6"/>
      <c r="AJ86" s="6">
        <f t="shared" si="31"/>
        <v>1.3478760983241416</v>
      </c>
      <c r="AK86" s="6">
        <f t="shared" si="32"/>
        <v>6.880480625159556E-2</v>
      </c>
      <c r="AL86" s="6" t="e">
        <f t="shared" si="33"/>
        <v>#DIV/0!</v>
      </c>
      <c r="AM86" s="154">
        <f t="shared" si="37"/>
        <v>26.559134942347619</v>
      </c>
      <c r="AN86" s="154">
        <f t="shared" si="37"/>
        <v>1.3557597290954788</v>
      </c>
      <c r="AO86" s="154" t="e">
        <f t="shared" si="37"/>
        <v>#DIV/0!</v>
      </c>
      <c r="AP86" s="155">
        <f t="shared" si="34"/>
        <v>19.589853845317453</v>
      </c>
    </row>
    <row r="87" spans="1:42">
      <c r="A87" s="1" t="s">
        <v>193</v>
      </c>
      <c r="C87" s="1">
        <v>4.92</v>
      </c>
      <c r="D87" s="1">
        <v>552.95699999999999</v>
      </c>
      <c r="E87" s="1">
        <v>-9.2899999999999991</v>
      </c>
      <c r="F87" s="42">
        <v>46.730000000000004</v>
      </c>
      <c r="G87" s="1">
        <v>2.83</v>
      </c>
      <c r="H87" s="42"/>
      <c r="I87" s="42"/>
      <c r="J87" s="6"/>
      <c r="K87" s="58">
        <f t="shared" si="13"/>
        <v>-9.3025473774099119</v>
      </c>
      <c r="L87" s="58">
        <f t="shared" si="14"/>
        <v>3.466127748842593</v>
      </c>
      <c r="M87" s="58">
        <f t="shared" si="15"/>
        <v>-2.3692080120277428</v>
      </c>
      <c r="N87" s="59">
        <f t="shared" si="16"/>
        <v>-9.3025473774099119</v>
      </c>
      <c r="O87" s="59">
        <f t="shared" si="17"/>
        <v>3.4661277488425926</v>
      </c>
      <c r="P87" s="59" t="e">
        <f t="shared" si="18"/>
        <v>#DIV/0!</v>
      </c>
      <c r="Q87" s="6"/>
      <c r="R87" s="153">
        <f t="shared" si="19"/>
        <v>552.95699999999999</v>
      </c>
      <c r="S87" s="153">
        <f t="shared" si="20"/>
        <v>46.730000000000004</v>
      </c>
      <c r="T87" s="153">
        <f t="shared" si="21"/>
        <v>0</v>
      </c>
      <c r="U87" s="6">
        <f t="shared" si="22"/>
        <v>1.1842096349217304</v>
      </c>
      <c r="V87" s="6">
        <f t="shared" si="35"/>
        <v>6.9571052520832649E-2</v>
      </c>
      <c r="W87" s="6">
        <f t="shared" si="23"/>
        <v>-6.6136626198868926E-19</v>
      </c>
      <c r="X87" s="154">
        <f t="shared" si="36"/>
        <v>24.069301522799396</v>
      </c>
      <c r="Y87" s="154">
        <f t="shared" si="36"/>
        <v>1.4140457829437532</v>
      </c>
      <c r="Z87" s="154">
        <f t="shared" si="36"/>
        <v>-1.3442403698957098E-17</v>
      </c>
      <c r="AA87" s="155">
        <f t="shared" si="24"/>
        <v>17.021585731610511</v>
      </c>
      <c r="AB87" s="6"/>
      <c r="AC87" s="59">
        <f t="shared" si="25"/>
        <v>-9.2899999999999991</v>
      </c>
      <c r="AD87" s="59">
        <f t="shared" si="26"/>
        <v>2.83</v>
      </c>
      <c r="AE87" s="59" t="e">
        <f t="shared" si="27"/>
        <v>#DIV/0!</v>
      </c>
      <c r="AF87" s="58">
        <f t="shared" si="28"/>
        <v>-9.3025473774099119</v>
      </c>
      <c r="AG87" s="58">
        <f t="shared" si="29"/>
        <v>3.466127748842593</v>
      </c>
      <c r="AH87" s="58" t="e">
        <f t="shared" si="30"/>
        <v>#DIV/0!</v>
      </c>
      <c r="AI87" s="6"/>
      <c r="AJ87" s="6">
        <f t="shared" si="31"/>
        <v>1.277499573550094</v>
      </c>
      <c r="AK87" s="6">
        <f t="shared" si="32"/>
        <v>6.9210620719327126E-2</v>
      </c>
      <c r="AL87" s="6" t="e">
        <f t="shared" si="33"/>
        <v>#DIV/0!</v>
      </c>
      <c r="AM87" s="154">
        <f t="shared" si="37"/>
        <v>25.965438486790532</v>
      </c>
      <c r="AN87" s="154">
        <f t="shared" si="37"/>
        <v>1.4067199333196569</v>
      </c>
      <c r="AO87" s="154" t="e">
        <f t="shared" si="37"/>
        <v>#DIV/0!</v>
      </c>
      <c r="AP87" s="155">
        <f t="shared" si="34"/>
        <v>18.45814356630024</v>
      </c>
    </row>
    <row r="88" spans="1:42">
      <c r="A88" s="1" t="s">
        <v>190</v>
      </c>
      <c r="C88" s="1">
        <v>4.8949999999999996</v>
      </c>
      <c r="D88" s="1">
        <v>500.82100000000003</v>
      </c>
      <c r="E88" s="1">
        <v>-9.7629999999999999</v>
      </c>
      <c r="F88" s="42">
        <v>33.679000000000002</v>
      </c>
      <c r="G88" s="1">
        <v>3.5609999999999999</v>
      </c>
      <c r="H88" s="42"/>
      <c r="I88" s="42"/>
      <c r="J88" s="6"/>
      <c r="K88" s="58">
        <f t="shared" si="13"/>
        <v>-9.7679817387591434</v>
      </c>
      <c r="L88" s="58">
        <f t="shared" si="14"/>
        <v>4.3312290219907403</v>
      </c>
      <c r="M88" s="58">
        <f t="shared" si="15"/>
        <v>-2.3692080120277428</v>
      </c>
      <c r="N88" s="59">
        <f t="shared" si="16"/>
        <v>-9.7679817387591434</v>
      </c>
      <c r="O88" s="59">
        <f t="shared" si="17"/>
        <v>4.3312290219907403</v>
      </c>
      <c r="P88" s="59" t="e">
        <f t="shared" si="18"/>
        <v>#DIV/0!</v>
      </c>
      <c r="Q88" s="6"/>
      <c r="R88" s="153">
        <f t="shared" si="19"/>
        <v>500.82100000000003</v>
      </c>
      <c r="S88" s="153">
        <f t="shared" si="20"/>
        <v>33.679000000000002</v>
      </c>
      <c r="T88" s="153">
        <f t="shared" si="21"/>
        <v>0</v>
      </c>
      <c r="U88" s="6">
        <f t="shared" si="22"/>
        <v>1.0747302212716769</v>
      </c>
      <c r="V88" s="6">
        <f t="shared" si="35"/>
        <v>5.0026170423053629E-2</v>
      </c>
      <c r="W88" s="6">
        <f t="shared" si="23"/>
        <v>-6.6136626198868926E-19</v>
      </c>
      <c r="X88" s="154">
        <f t="shared" si="36"/>
        <v>21.955673570412195</v>
      </c>
      <c r="Y88" s="154">
        <f t="shared" si="36"/>
        <v>1.0219850954658556</v>
      </c>
      <c r="Z88" s="154">
        <f t="shared" si="36"/>
        <v>-1.3511057446142785E-17</v>
      </c>
      <c r="AA88" s="155">
        <f t="shared" si="24"/>
        <v>21.483359853114152</v>
      </c>
      <c r="AB88" s="6"/>
      <c r="AC88" s="59">
        <f t="shared" si="25"/>
        <v>-9.7629999999999999</v>
      </c>
      <c r="AD88" s="59">
        <f t="shared" si="26"/>
        <v>3.5609999999999999</v>
      </c>
      <c r="AE88" s="59" t="e">
        <f t="shared" si="27"/>
        <v>#DIV/0!</v>
      </c>
      <c r="AF88" s="58">
        <f t="shared" si="28"/>
        <v>-9.7679817387591434</v>
      </c>
      <c r="AG88" s="58">
        <f t="shared" si="29"/>
        <v>4.3312290219907403</v>
      </c>
      <c r="AH88" s="58" t="e">
        <f t="shared" si="30"/>
        <v>#DIV/0!</v>
      </c>
      <c r="AI88" s="6"/>
      <c r="AJ88" s="6">
        <f t="shared" si="31"/>
        <v>1.1570494883416462</v>
      </c>
      <c r="AK88" s="6">
        <f t="shared" si="32"/>
        <v>4.9881114812887185E-2</v>
      </c>
      <c r="AL88" s="6" t="e">
        <f t="shared" si="33"/>
        <v>#DIV/0!</v>
      </c>
      <c r="AM88" s="154">
        <f t="shared" si="37"/>
        <v>23.637374634150081</v>
      </c>
      <c r="AN88" s="154">
        <f t="shared" si="37"/>
        <v>1.0190217530722614</v>
      </c>
      <c r="AO88" s="154" t="e">
        <f t="shared" si="37"/>
        <v>#DIV/0!</v>
      </c>
      <c r="AP88" s="155">
        <f t="shared" si="34"/>
        <v>23.196143323619406</v>
      </c>
    </row>
    <row r="89" spans="1:42">
      <c r="A89" s="1" t="s">
        <v>187</v>
      </c>
      <c r="C89" s="1">
        <v>5.0149999999999997</v>
      </c>
      <c r="D89" s="1">
        <v>596.13299999999992</v>
      </c>
      <c r="E89" s="1">
        <v>-10.813000000000001</v>
      </c>
      <c r="F89" s="42">
        <v>27.76</v>
      </c>
      <c r="G89" s="1">
        <v>5.38</v>
      </c>
      <c r="H89" s="42"/>
      <c r="I89" s="42"/>
      <c r="J89" s="6"/>
      <c r="K89" s="58">
        <f t="shared" si="13"/>
        <v>-10.801186980654899</v>
      </c>
      <c r="L89" s="58">
        <f t="shared" si="14"/>
        <v>6.4839228877314818</v>
      </c>
      <c r="M89" s="58">
        <f t="shared" si="15"/>
        <v>-2.3692080120277428</v>
      </c>
      <c r="N89" s="59">
        <f t="shared" si="16"/>
        <v>-10.801186980654899</v>
      </c>
      <c r="O89" s="59">
        <f t="shared" si="17"/>
        <v>6.4839228877314818</v>
      </c>
      <c r="P89" s="59" t="e">
        <f t="shared" si="18"/>
        <v>#DIV/0!</v>
      </c>
      <c r="Q89" s="6"/>
      <c r="R89" s="153">
        <f t="shared" si="19"/>
        <v>596.13299999999992</v>
      </c>
      <c r="S89" s="153">
        <f t="shared" si="20"/>
        <v>27.76</v>
      </c>
      <c r="T89" s="153">
        <f t="shared" si="21"/>
        <v>0</v>
      </c>
      <c r="U89" s="6">
        <f t="shared" si="22"/>
        <v>1.2748741117468549</v>
      </c>
      <c r="V89" s="6">
        <f t="shared" si="35"/>
        <v>4.1162010041722395E-2</v>
      </c>
      <c r="W89" s="6">
        <f t="shared" si="23"/>
        <v>-6.6136626198868926E-19</v>
      </c>
      <c r="X89" s="154">
        <f t="shared" si="36"/>
        <v>25.4212185791995</v>
      </c>
      <c r="Y89" s="154">
        <f t="shared" si="36"/>
        <v>0.82077786723274959</v>
      </c>
      <c r="Z89" s="154">
        <f t="shared" si="36"/>
        <v>-1.3187761953912051E-17</v>
      </c>
      <c r="AA89" s="155">
        <f t="shared" si="24"/>
        <v>30.972105357698144</v>
      </c>
      <c r="AB89" s="6"/>
      <c r="AC89" s="59">
        <f t="shared" si="25"/>
        <v>-10.813000000000001</v>
      </c>
      <c r="AD89" s="59">
        <f t="shared" si="26"/>
        <v>5.38</v>
      </c>
      <c r="AE89" s="59" t="e">
        <f t="shared" si="27"/>
        <v>#DIV/0!</v>
      </c>
      <c r="AF89" s="58">
        <f t="shared" si="28"/>
        <v>-10.801186980654899</v>
      </c>
      <c r="AG89" s="58">
        <f t="shared" si="29"/>
        <v>6.4839228877314818</v>
      </c>
      <c r="AH89" s="58" t="e">
        <f t="shared" si="30"/>
        <v>#DIV/0!</v>
      </c>
      <c r="AI89" s="6"/>
      <c r="AJ89" s="6">
        <f t="shared" si="31"/>
        <v>1.377249321880613</v>
      </c>
      <c r="AK89" s="6">
        <f t="shared" si="32"/>
        <v>4.1114633665065715E-2</v>
      </c>
      <c r="AL89" s="6" t="e">
        <f t="shared" si="33"/>
        <v>#DIV/0!</v>
      </c>
      <c r="AM89" s="154">
        <f t="shared" si="37"/>
        <v>27.462598641687201</v>
      </c>
      <c r="AN89" s="154">
        <f t="shared" si="37"/>
        <v>0.81983317377997444</v>
      </c>
      <c r="AO89" s="154" t="e">
        <f t="shared" si="37"/>
        <v>#DIV/0!</v>
      </c>
      <c r="AP89" s="155">
        <f t="shared" si="34"/>
        <v>33.497788964877344</v>
      </c>
    </row>
    <row r="90" spans="1:42">
      <c r="A90" s="1" t="s">
        <v>184</v>
      </c>
      <c r="C90" s="1">
        <v>5.056</v>
      </c>
      <c r="D90" s="1">
        <v>538.57299999999998</v>
      </c>
      <c r="E90" s="1">
        <v>-9.1020000000000003</v>
      </c>
      <c r="F90" s="42">
        <v>35.670999999999999</v>
      </c>
      <c r="G90" s="1">
        <v>3.0939999999999999</v>
      </c>
      <c r="H90" s="42"/>
      <c r="I90" s="42"/>
      <c r="J90" s="6"/>
      <c r="K90" s="58">
        <f t="shared" si="13"/>
        <v>-9.1175544388609602</v>
      </c>
      <c r="L90" s="58">
        <f t="shared" si="14"/>
        <v>3.7785583043981483</v>
      </c>
      <c r="M90" s="58">
        <f t="shared" si="15"/>
        <v>-2.3692080120277428</v>
      </c>
      <c r="N90" s="59">
        <f t="shared" si="16"/>
        <v>-9.1175544388609602</v>
      </c>
      <c r="O90" s="59">
        <f t="shared" si="17"/>
        <v>3.7785583043981483</v>
      </c>
      <c r="P90" s="59" t="e">
        <f t="shared" si="18"/>
        <v>#DIV/0!</v>
      </c>
      <c r="Q90" s="6"/>
      <c r="R90" s="153">
        <f t="shared" si="19"/>
        <v>538.57299999999998</v>
      </c>
      <c r="S90" s="153">
        <f t="shared" si="20"/>
        <v>35.670999999999999</v>
      </c>
      <c r="T90" s="153">
        <f t="shared" si="21"/>
        <v>0</v>
      </c>
      <c r="U90" s="6">
        <f t="shared" si="22"/>
        <v>1.1540049416974252</v>
      </c>
      <c r="V90" s="6">
        <f t="shared" si="35"/>
        <v>5.3009344519963884E-2</v>
      </c>
      <c r="W90" s="6">
        <f t="shared" si="23"/>
        <v>-6.6136626198868926E-19</v>
      </c>
      <c r="X90" s="154">
        <f t="shared" si="36"/>
        <v>22.824464827876291</v>
      </c>
      <c r="Y90" s="154">
        <f t="shared" si="36"/>
        <v>1.0484443140815642</v>
      </c>
      <c r="Z90" s="154">
        <f t="shared" si="36"/>
        <v>-1.3080820055156037E-17</v>
      </c>
      <c r="AA90" s="155">
        <f t="shared" si="24"/>
        <v>21.769839867814525</v>
      </c>
      <c r="AB90" s="6"/>
      <c r="AC90" s="59">
        <f t="shared" si="25"/>
        <v>-9.1020000000000003</v>
      </c>
      <c r="AD90" s="59">
        <f t="shared" si="26"/>
        <v>3.0939999999999999</v>
      </c>
      <c r="AE90" s="59" t="e">
        <f t="shared" si="27"/>
        <v>#DIV/0!</v>
      </c>
      <c r="AF90" s="58">
        <f t="shared" si="28"/>
        <v>-9.1175544388609602</v>
      </c>
      <c r="AG90" s="58">
        <f t="shared" si="29"/>
        <v>3.7785583043981483</v>
      </c>
      <c r="AH90" s="58" t="e">
        <f t="shared" si="30"/>
        <v>#DIV/0!</v>
      </c>
      <c r="AI90" s="6"/>
      <c r="AJ90" s="6">
        <f t="shared" si="31"/>
        <v>1.244268139883562</v>
      </c>
      <c r="AK90" s="6">
        <f t="shared" si="32"/>
        <v>5.2831415614789594E-2</v>
      </c>
      <c r="AL90" s="6" t="e">
        <f t="shared" si="33"/>
        <v>#DIV/0!</v>
      </c>
      <c r="AM90" s="154">
        <f t="shared" si="37"/>
        <v>24.609733779342601</v>
      </c>
      <c r="AN90" s="154">
        <f t="shared" si="37"/>
        <v>1.0449251506089714</v>
      </c>
      <c r="AO90" s="154" t="e">
        <f t="shared" si="37"/>
        <v>#DIV/0!</v>
      </c>
      <c r="AP90" s="155">
        <f t="shared" si="34"/>
        <v>23.551671394836568</v>
      </c>
    </row>
    <row r="91" spans="1:42">
      <c r="A91" s="1" t="s">
        <v>181</v>
      </c>
      <c r="C91" s="1">
        <v>4.9240000000000004</v>
      </c>
      <c r="D91" s="1">
        <v>728.9140000000001</v>
      </c>
      <c r="E91" s="1">
        <v>-9.702</v>
      </c>
      <c r="F91" s="42">
        <v>54.212000000000003</v>
      </c>
      <c r="G91" s="1">
        <v>7.093</v>
      </c>
      <c r="H91" s="42"/>
      <c r="I91" s="42"/>
      <c r="J91" s="6"/>
      <c r="K91" s="58">
        <f t="shared" si="13"/>
        <v>-9.7079574342299608</v>
      </c>
      <c r="L91" s="58">
        <f t="shared" si="14"/>
        <v>8.5111711516203705</v>
      </c>
      <c r="M91" s="58">
        <f t="shared" si="15"/>
        <v>-2.3692080120277428</v>
      </c>
      <c r="N91" s="59">
        <f t="shared" si="16"/>
        <v>-9.7079574342299608</v>
      </c>
      <c r="O91" s="59">
        <f t="shared" si="17"/>
        <v>8.5111711516203705</v>
      </c>
      <c r="P91" s="59" t="e">
        <f t="shared" si="18"/>
        <v>#DIV/0!</v>
      </c>
      <c r="Q91" s="6"/>
      <c r="R91" s="153">
        <f t="shared" si="19"/>
        <v>728.9140000000001</v>
      </c>
      <c r="S91" s="153">
        <f t="shared" si="20"/>
        <v>54.212000000000003</v>
      </c>
      <c r="T91" s="153">
        <f t="shared" si="21"/>
        <v>0</v>
      </c>
      <c r="U91" s="6">
        <f t="shared" si="22"/>
        <v>1.553698456227977</v>
      </c>
      <c r="V91" s="6">
        <f t="shared" si="35"/>
        <v>8.0775926312540755E-2</v>
      </c>
      <c r="W91" s="6">
        <f t="shared" si="23"/>
        <v>-6.6136626198868926E-19</v>
      </c>
      <c r="X91" s="154">
        <f t="shared" si="36"/>
        <v>31.553583595206682</v>
      </c>
      <c r="Y91" s="154">
        <f t="shared" si="36"/>
        <v>1.6404534182075701</v>
      </c>
      <c r="Z91" s="154">
        <f t="shared" si="36"/>
        <v>-1.3431483793433982E-17</v>
      </c>
      <c r="AA91" s="155">
        <f t="shared" si="24"/>
        <v>19.234672100402268</v>
      </c>
      <c r="AB91" s="6"/>
      <c r="AC91" s="59">
        <f t="shared" si="25"/>
        <v>-9.702</v>
      </c>
      <c r="AD91" s="59">
        <f t="shared" si="26"/>
        <v>7.093</v>
      </c>
      <c r="AE91" s="59" t="e">
        <f t="shared" si="27"/>
        <v>#DIV/0!</v>
      </c>
      <c r="AF91" s="58">
        <f t="shared" si="28"/>
        <v>-9.7079574342299608</v>
      </c>
      <c r="AG91" s="58">
        <f t="shared" si="29"/>
        <v>8.5111711516203705</v>
      </c>
      <c r="AH91" s="58" t="e">
        <f t="shared" si="30"/>
        <v>#DIV/0!</v>
      </c>
      <c r="AI91" s="6"/>
      <c r="AJ91" s="6">
        <f t="shared" si="31"/>
        <v>1.6840139905176956</v>
      </c>
      <c r="AK91" s="6">
        <f t="shared" si="32"/>
        <v>8.0292021622858159E-2</v>
      </c>
      <c r="AL91" s="6" t="e">
        <f t="shared" si="33"/>
        <v>#DIV/0!</v>
      </c>
      <c r="AM91" s="154">
        <f t="shared" si="37"/>
        <v>34.200121659579516</v>
      </c>
      <c r="AN91" s="154">
        <f t="shared" si="37"/>
        <v>1.6306259468492721</v>
      </c>
      <c r="AO91" s="154" t="e">
        <f t="shared" si="37"/>
        <v>#DIV/0!</v>
      </c>
      <c r="AP91" s="155">
        <f t="shared" si="34"/>
        <v>20.973615515968991</v>
      </c>
    </row>
    <row r="92" spans="1:42">
      <c r="A92" s="1" t="s">
        <v>178</v>
      </c>
      <c r="C92" s="1">
        <v>5.032</v>
      </c>
      <c r="D92" s="1">
        <v>745.58999999999992</v>
      </c>
      <c r="E92" s="1">
        <v>-9.3049999999999997</v>
      </c>
      <c r="F92" s="42">
        <v>67.472000000000008</v>
      </c>
      <c r="G92" s="1">
        <v>8.2829999999999995</v>
      </c>
      <c r="H92" s="42"/>
      <c r="I92" s="42"/>
      <c r="J92" s="6"/>
      <c r="K92" s="58">
        <f t="shared" si="13"/>
        <v>-9.3173074522941377</v>
      </c>
      <c r="L92" s="58">
        <f t="shared" si="14"/>
        <v>9.919475549768519</v>
      </c>
      <c r="M92" s="58">
        <f t="shared" si="15"/>
        <v>-2.3692080120277428</v>
      </c>
      <c r="N92" s="59">
        <f t="shared" si="16"/>
        <v>-9.3173074522941377</v>
      </c>
      <c r="O92" s="59">
        <f t="shared" si="17"/>
        <v>9.919475549768519</v>
      </c>
      <c r="P92" s="59" t="e">
        <f t="shared" si="18"/>
        <v>#DIV/0!</v>
      </c>
      <c r="Q92" s="6"/>
      <c r="R92" s="153">
        <f t="shared" si="19"/>
        <v>745.58999999999992</v>
      </c>
      <c r="S92" s="153">
        <f t="shared" si="20"/>
        <v>67.472000000000008</v>
      </c>
      <c r="T92" s="153">
        <f t="shared" si="21"/>
        <v>0</v>
      </c>
      <c r="U92" s="6">
        <f t="shared" si="22"/>
        <v>1.5887160774883013</v>
      </c>
      <c r="V92" s="6">
        <f t="shared" si="35"/>
        <v>0.10063380207811809</v>
      </c>
      <c r="W92" s="6">
        <f t="shared" si="23"/>
        <v>-6.6136626198868926E-19</v>
      </c>
      <c r="X92" s="154">
        <f t="shared" si="36"/>
        <v>31.572259091579912</v>
      </c>
      <c r="Y92" s="154">
        <f t="shared" si="36"/>
        <v>1.9998768298513134</v>
      </c>
      <c r="Z92" s="154">
        <f t="shared" si="36"/>
        <v>-1.3143208704067751E-17</v>
      </c>
      <c r="AA92" s="155">
        <f t="shared" si="24"/>
        <v>15.787101795627708</v>
      </c>
      <c r="AB92" s="6"/>
      <c r="AC92" s="59">
        <f t="shared" si="25"/>
        <v>-9.3049999999999997</v>
      </c>
      <c r="AD92" s="59">
        <f t="shared" si="26"/>
        <v>8.2829999999999995</v>
      </c>
      <c r="AE92" s="59" t="e">
        <f t="shared" si="27"/>
        <v>#DIV/0!</v>
      </c>
      <c r="AF92" s="58">
        <f t="shared" si="28"/>
        <v>-9.3173074522941377</v>
      </c>
      <c r="AG92" s="58">
        <f t="shared" si="29"/>
        <v>9.919475549768519</v>
      </c>
      <c r="AH92" s="58" t="e">
        <f t="shared" si="30"/>
        <v>#DIV/0!</v>
      </c>
      <c r="AI92" s="6"/>
      <c r="AJ92" s="6">
        <f t="shared" si="31"/>
        <v>1.7225406442873761</v>
      </c>
      <c r="AK92" s="6">
        <f t="shared" si="32"/>
        <v>9.9931072141545896E-2</v>
      </c>
      <c r="AL92" s="6" t="e">
        <f t="shared" si="33"/>
        <v>#DIV/0!</v>
      </c>
      <c r="AM92" s="154">
        <f t="shared" si="37"/>
        <v>34.231729814931953</v>
      </c>
      <c r="AN92" s="154">
        <f t="shared" si="37"/>
        <v>1.9859116085362856</v>
      </c>
      <c r="AO92" s="154" t="e">
        <f t="shared" si="37"/>
        <v>#DIV/0!</v>
      </c>
      <c r="AP92" s="155">
        <f t="shared" si="34"/>
        <v>17.237287736165872</v>
      </c>
    </row>
    <row r="93" spans="1:42">
      <c r="A93" s="1" t="s">
        <v>175</v>
      </c>
      <c r="C93" s="1">
        <v>5.0250000000000004</v>
      </c>
      <c r="D93" s="1">
        <v>674.50500000000011</v>
      </c>
      <c r="E93" s="1">
        <v>-12.196999999999999</v>
      </c>
      <c r="F93" s="42">
        <v>43.163000000000004</v>
      </c>
      <c r="G93" s="1">
        <v>7.7240000000000002</v>
      </c>
      <c r="H93" s="42"/>
      <c r="I93" s="42"/>
      <c r="J93" s="6"/>
      <c r="K93" s="58">
        <f t="shared" si="13"/>
        <v>-12.163049889972729</v>
      </c>
      <c r="L93" s="58">
        <f t="shared" si="14"/>
        <v>9.2579275173611126</v>
      </c>
      <c r="M93" s="58">
        <f t="shared" si="15"/>
        <v>-2.3692080120277428</v>
      </c>
      <c r="N93" s="59">
        <f t="shared" si="16"/>
        <v>-12.163049889972731</v>
      </c>
      <c r="O93" s="59">
        <f t="shared" si="17"/>
        <v>9.2579275173611126</v>
      </c>
      <c r="P93" s="59" t="e">
        <f t="shared" si="18"/>
        <v>#DIV/0!</v>
      </c>
      <c r="Q93" s="6"/>
      <c r="R93" s="153">
        <f t="shared" si="19"/>
        <v>674.50500000000011</v>
      </c>
      <c r="S93" s="153">
        <f t="shared" si="20"/>
        <v>43.163000000000004</v>
      </c>
      <c r="T93" s="153">
        <f t="shared" si="21"/>
        <v>0</v>
      </c>
      <c r="U93" s="6">
        <f t="shared" si="22"/>
        <v>1.4394460122874031</v>
      </c>
      <c r="V93" s="6">
        <f t="shared" si="35"/>
        <v>6.4229194085250865E-2</v>
      </c>
      <c r="W93" s="6">
        <f t="shared" si="23"/>
        <v>-6.6136626198868926E-19</v>
      </c>
      <c r="X93" s="154">
        <f t="shared" si="36"/>
        <v>28.645691786813991</v>
      </c>
      <c r="Y93" s="154">
        <f t="shared" si="36"/>
        <v>1.27819291711942</v>
      </c>
      <c r="Z93" s="154">
        <f t="shared" si="36"/>
        <v>-1.3161517651516203E-17</v>
      </c>
      <c r="AA93" s="155">
        <f t="shared" si="24"/>
        <v>22.411086310328582</v>
      </c>
      <c r="AB93" s="6"/>
      <c r="AC93" s="59">
        <f t="shared" si="25"/>
        <v>-12.196999999999999</v>
      </c>
      <c r="AD93" s="59">
        <f t="shared" si="26"/>
        <v>7.7240000000000002</v>
      </c>
      <c r="AE93" s="59" t="e">
        <f t="shared" si="27"/>
        <v>#DIV/0!</v>
      </c>
      <c r="AF93" s="58">
        <f t="shared" si="28"/>
        <v>-12.163049889972729</v>
      </c>
      <c r="AG93" s="58">
        <f t="shared" si="29"/>
        <v>9.2579275173611126</v>
      </c>
      <c r="AH93" s="58" t="e">
        <f t="shared" si="30"/>
        <v>#DIV/0!</v>
      </c>
      <c r="AI93" s="6"/>
      <c r="AJ93" s="6">
        <f t="shared" si="31"/>
        <v>1.5583125810097465</v>
      </c>
      <c r="AK93" s="6">
        <f t="shared" si="32"/>
        <v>6.3927627265318143E-2</v>
      </c>
      <c r="AL93" s="6" t="e">
        <f t="shared" si="33"/>
        <v>#DIV/0!</v>
      </c>
      <c r="AM93" s="154">
        <f t="shared" si="37"/>
        <v>31.011195641985001</v>
      </c>
      <c r="AN93" s="154">
        <f t="shared" si="37"/>
        <v>1.2721915873695151</v>
      </c>
      <c r="AO93" s="154" t="e">
        <f t="shared" si="37"/>
        <v>#DIV/0!</v>
      </c>
      <c r="AP93" s="155">
        <f t="shared" si="34"/>
        <v>24.376199268937334</v>
      </c>
    </row>
    <row r="94" spans="1:42">
      <c r="A94" s="1" t="s">
        <v>172</v>
      </c>
      <c r="C94" s="1">
        <v>5.0350000000000001</v>
      </c>
      <c r="D94" s="1">
        <v>720.46500000000003</v>
      </c>
      <c r="E94" s="1">
        <v>-10.122</v>
      </c>
      <c r="F94" s="42">
        <v>47.765999999999998</v>
      </c>
      <c r="G94" s="1">
        <v>8.4030000000000005</v>
      </c>
      <c r="H94" s="42"/>
      <c r="I94" s="42"/>
      <c r="J94" s="6"/>
      <c r="K94" s="58">
        <f t="shared" si="13"/>
        <v>-10.121239530988264</v>
      </c>
      <c r="L94" s="58">
        <f t="shared" si="14"/>
        <v>10.061489438657409</v>
      </c>
      <c r="M94" s="58">
        <f t="shared" si="15"/>
        <v>-2.3692080120277428</v>
      </c>
      <c r="N94" s="59">
        <f t="shared" si="16"/>
        <v>-10.121239530988264</v>
      </c>
      <c r="O94" s="59">
        <f t="shared" si="17"/>
        <v>10.061489438657409</v>
      </c>
      <c r="P94" s="59" t="e">
        <f t="shared" si="18"/>
        <v>#DIV/0!</v>
      </c>
      <c r="Q94" s="6"/>
      <c r="R94" s="153">
        <f t="shared" si="19"/>
        <v>720.46500000000003</v>
      </c>
      <c r="S94" s="153">
        <f t="shared" si="20"/>
        <v>47.765999999999998</v>
      </c>
      <c r="T94" s="153">
        <f t="shared" si="21"/>
        <v>0</v>
      </c>
      <c r="U94" s="6">
        <f t="shared" si="22"/>
        <v>1.5359565587688448</v>
      </c>
      <c r="V94" s="6">
        <f t="shared" si="35"/>
        <v>7.1122542663603225E-2</v>
      </c>
      <c r="W94" s="6">
        <f t="shared" si="23"/>
        <v>-6.6136626198868926E-19</v>
      </c>
      <c r="X94" s="154">
        <f t="shared" si="36"/>
        <v>30.505592031158784</v>
      </c>
      <c r="Y94" s="154">
        <f t="shared" si="36"/>
        <v>1.4125629128818913</v>
      </c>
      <c r="Z94" s="154">
        <f t="shared" si="36"/>
        <v>-1.31353775965976E-17</v>
      </c>
      <c r="AA94" s="155">
        <f t="shared" si="24"/>
        <v>21.595917429915882</v>
      </c>
      <c r="AB94" s="6"/>
      <c r="AC94" s="59">
        <f t="shared" si="25"/>
        <v>-10.122</v>
      </c>
      <c r="AD94" s="59">
        <f t="shared" si="26"/>
        <v>8.4030000000000005</v>
      </c>
      <c r="AE94" s="59" t="e">
        <f t="shared" si="27"/>
        <v>#DIV/0!</v>
      </c>
      <c r="AF94" s="58">
        <f t="shared" si="28"/>
        <v>-10.121239530988264</v>
      </c>
      <c r="AG94" s="58">
        <f t="shared" si="29"/>
        <v>10.061489438657409</v>
      </c>
      <c r="AH94" s="58" t="e">
        <f t="shared" si="30"/>
        <v>#DIV/0!</v>
      </c>
      <c r="AI94" s="6"/>
      <c r="AJ94" s="6">
        <f t="shared" si="31"/>
        <v>1.664494219727336</v>
      </c>
      <c r="AK94" s="6">
        <f t="shared" si="32"/>
        <v>7.0745014108268334E-2</v>
      </c>
      <c r="AL94" s="6" t="e">
        <f t="shared" si="33"/>
        <v>#DIV/0!</v>
      </c>
      <c r="AM94" s="154">
        <f t="shared" si="37"/>
        <v>33.058475069063277</v>
      </c>
      <c r="AN94" s="154">
        <f t="shared" si="37"/>
        <v>1.405064828366799</v>
      </c>
      <c r="AO94" s="154" t="e">
        <f t="shared" si="37"/>
        <v>#DIV/0!</v>
      </c>
      <c r="AP94" s="155">
        <f t="shared" si="34"/>
        <v>23.528078136785584</v>
      </c>
    </row>
    <row r="95" spans="1:42">
      <c r="A95" s="1" t="s">
        <v>169</v>
      </c>
      <c r="C95" s="1">
        <v>4.992</v>
      </c>
      <c r="D95" s="1">
        <v>633.03100000000006</v>
      </c>
      <c r="E95" s="1">
        <v>-9.9019999999999992</v>
      </c>
      <c r="F95" s="42">
        <v>42.832999999999998</v>
      </c>
      <c r="G95" s="1">
        <v>8.34</v>
      </c>
      <c r="H95" s="42"/>
      <c r="I95" s="42"/>
      <c r="J95" s="6"/>
      <c r="K95" s="58">
        <f t="shared" si="13"/>
        <v>-9.904758432686295</v>
      </c>
      <c r="L95" s="58">
        <f t="shared" si="14"/>
        <v>9.9869321469907408</v>
      </c>
      <c r="M95" s="58">
        <f t="shared" si="15"/>
        <v>-2.3692080120277428</v>
      </c>
      <c r="N95" s="59">
        <f t="shared" si="16"/>
        <v>-9.904758432686295</v>
      </c>
      <c r="O95" s="59">
        <f t="shared" si="17"/>
        <v>9.9869321469907408</v>
      </c>
      <c r="P95" s="59" t="e">
        <f t="shared" si="18"/>
        <v>#DIV/0!</v>
      </c>
      <c r="Q95" s="6"/>
      <c r="R95" s="153">
        <f t="shared" si="19"/>
        <v>633.03100000000006</v>
      </c>
      <c r="S95" s="153">
        <f t="shared" si="20"/>
        <v>42.832999999999998</v>
      </c>
      <c r="T95" s="153">
        <f t="shared" si="21"/>
        <v>0</v>
      </c>
      <c r="U95" s="6">
        <f t="shared" si="22"/>
        <v>1.3523555335064779</v>
      </c>
      <c r="V95" s="6">
        <f t="shared" si="35"/>
        <v>6.3734993557148262E-2</v>
      </c>
      <c r="W95" s="6">
        <f t="shared" si="23"/>
        <v>-6.6136626198868926E-19</v>
      </c>
      <c r="X95" s="154">
        <f t="shared" si="36"/>
        <v>27.090455398767588</v>
      </c>
      <c r="Y95" s="154">
        <f t="shared" si="36"/>
        <v>1.276742659398002</v>
      </c>
      <c r="Z95" s="154">
        <f t="shared" si="36"/>
        <v>-1.3248522876375988E-17</v>
      </c>
      <c r="AA95" s="155">
        <f t="shared" si="24"/>
        <v>21.218414846059133</v>
      </c>
      <c r="AB95" s="6"/>
      <c r="AC95" s="59">
        <f t="shared" si="25"/>
        <v>-9.9019999999999992</v>
      </c>
      <c r="AD95" s="59">
        <f t="shared" si="26"/>
        <v>8.34</v>
      </c>
      <c r="AE95" s="59" t="e">
        <f t="shared" si="27"/>
        <v>#DIV/0!</v>
      </c>
      <c r="AF95" s="58">
        <f t="shared" si="28"/>
        <v>-9.904758432686295</v>
      </c>
      <c r="AG95" s="58">
        <f t="shared" si="29"/>
        <v>9.9869321469907408</v>
      </c>
      <c r="AH95" s="58" t="e">
        <f t="shared" si="30"/>
        <v>#DIV/0!</v>
      </c>
      <c r="AI95" s="6"/>
      <c r="AJ95" s="6">
        <f t="shared" si="31"/>
        <v>1.4624949725638516</v>
      </c>
      <c r="AK95" s="6">
        <f t="shared" si="32"/>
        <v>6.3438872614400565E-2</v>
      </c>
      <c r="AL95" s="6" t="e">
        <f t="shared" si="33"/>
        <v>#DIV/0!</v>
      </c>
      <c r="AM95" s="154">
        <f t="shared" si="37"/>
        <v>29.296774290141258</v>
      </c>
      <c r="AN95" s="154">
        <f t="shared" si="37"/>
        <v>1.270810749487191</v>
      </c>
      <c r="AO95" s="154" t="e">
        <f t="shared" si="37"/>
        <v>#DIV/0!</v>
      </c>
      <c r="AP95" s="155">
        <f t="shared" si="34"/>
        <v>23.053609124697253</v>
      </c>
    </row>
    <row r="96" spans="1:42">
      <c r="A96" s="1" t="s">
        <v>166</v>
      </c>
      <c r="C96" s="1">
        <v>4.8970000000000002</v>
      </c>
      <c r="D96" s="1">
        <v>669.73500000000001</v>
      </c>
      <c r="E96" s="1">
        <v>-11.375</v>
      </c>
      <c r="F96" s="42">
        <v>36.942</v>
      </c>
      <c r="G96" s="1">
        <v>5.7510000000000003</v>
      </c>
      <c r="H96" s="42"/>
      <c r="I96" s="42"/>
      <c r="J96" s="6"/>
      <c r="K96" s="58">
        <f t="shared" si="13"/>
        <v>-11.354197786317197</v>
      </c>
      <c r="L96" s="58">
        <f t="shared" si="14"/>
        <v>6.9229824942129632</v>
      </c>
      <c r="M96" s="58">
        <f t="shared" si="15"/>
        <v>-2.3692080120277428</v>
      </c>
      <c r="N96" s="59">
        <f t="shared" si="16"/>
        <v>-11.354197786317197</v>
      </c>
      <c r="O96" s="59">
        <f t="shared" si="17"/>
        <v>6.9229824942129632</v>
      </c>
      <c r="P96" s="59" t="e">
        <f t="shared" si="18"/>
        <v>#DIV/0!</v>
      </c>
      <c r="Q96" s="6"/>
      <c r="R96" s="153">
        <f t="shared" si="19"/>
        <v>669.73500000000001</v>
      </c>
      <c r="S96" s="153">
        <f t="shared" si="20"/>
        <v>36.942</v>
      </c>
      <c r="T96" s="153">
        <f t="shared" si="21"/>
        <v>0</v>
      </c>
      <c r="U96" s="6">
        <f t="shared" si="22"/>
        <v>1.4294295782857389</v>
      </c>
      <c r="V96" s="6">
        <f t="shared" si="35"/>
        <v>5.4912765341837852E-2</v>
      </c>
      <c r="W96" s="6">
        <f t="shared" si="23"/>
        <v>-6.6136626198868926E-19</v>
      </c>
      <c r="X96" s="154">
        <f t="shared" si="36"/>
        <v>29.189903579451475</v>
      </c>
      <c r="Y96" s="154">
        <f t="shared" si="36"/>
        <v>1.1213552244606464</v>
      </c>
      <c r="Z96" s="154">
        <f t="shared" si="36"/>
        <v>-1.3505539350391857E-17</v>
      </c>
      <c r="AA96" s="155">
        <f t="shared" si="24"/>
        <v>26.030915933433448</v>
      </c>
      <c r="AB96" s="6"/>
      <c r="AC96" s="59">
        <f t="shared" si="25"/>
        <v>-11.375</v>
      </c>
      <c r="AD96" s="59">
        <f t="shared" si="26"/>
        <v>5.7510000000000003</v>
      </c>
      <c r="AE96" s="59" t="e">
        <f t="shared" si="27"/>
        <v>#DIV/0!</v>
      </c>
      <c r="AF96" s="58">
        <f t="shared" si="28"/>
        <v>-11.354197786317197</v>
      </c>
      <c r="AG96" s="58">
        <f t="shared" si="29"/>
        <v>6.9229824942129632</v>
      </c>
      <c r="AH96" s="58" t="e">
        <f t="shared" si="30"/>
        <v>#DIV/0!</v>
      </c>
      <c r="AI96" s="6"/>
      <c r="AJ96" s="6">
        <f t="shared" si="31"/>
        <v>1.5472924239887953</v>
      </c>
      <c r="AK96" s="6">
        <f t="shared" si="32"/>
        <v>5.4713861558172101E-2</v>
      </c>
      <c r="AL96" s="6" t="e">
        <f t="shared" si="33"/>
        <v>#DIV/0!</v>
      </c>
      <c r="AM96" s="154">
        <f t="shared" si="37"/>
        <v>31.596741351619261</v>
      </c>
      <c r="AN96" s="154">
        <f t="shared" si="37"/>
        <v>1.1172934767852174</v>
      </c>
      <c r="AO96" s="154" t="e">
        <f t="shared" si="37"/>
        <v>#DIV/0!</v>
      </c>
      <c r="AP96" s="155">
        <f t="shared" si="34"/>
        <v>28.279715229818038</v>
      </c>
    </row>
    <row r="97" spans="1:42">
      <c r="A97" s="1" t="s">
        <v>158</v>
      </c>
      <c r="C97" s="1">
        <v>4.8849999999999998</v>
      </c>
      <c r="D97" s="1">
        <v>551.43000000000006</v>
      </c>
      <c r="E97" s="1">
        <v>-8.36</v>
      </c>
      <c r="F97" s="42">
        <v>40.643000000000001</v>
      </c>
      <c r="G97" s="1">
        <v>11.747999999999999</v>
      </c>
      <c r="H97" s="42"/>
      <c r="I97" s="42"/>
      <c r="J97" s="6"/>
      <c r="K97" s="58">
        <f t="shared" si="13"/>
        <v>-8.3874227345879593</v>
      </c>
      <c r="L97" s="58">
        <f t="shared" si="14"/>
        <v>14.020126591435185</v>
      </c>
      <c r="M97" s="58">
        <f t="shared" si="15"/>
        <v>-2.3692080120277428</v>
      </c>
      <c r="N97" s="59">
        <f t="shared" si="16"/>
        <v>-8.3874227345879593</v>
      </c>
      <c r="O97" s="59">
        <f t="shared" si="17"/>
        <v>14.020126591435185</v>
      </c>
      <c r="P97" s="59" t="e">
        <f t="shared" si="18"/>
        <v>#DIV/0!</v>
      </c>
      <c r="Q97" s="6"/>
      <c r="R97" s="153">
        <f t="shared" si="19"/>
        <v>551.43000000000006</v>
      </c>
      <c r="S97" s="153">
        <f t="shared" si="20"/>
        <v>40.643000000000001</v>
      </c>
      <c r="T97" s="153">
        <f t="shared" si="21"/>
        <v>0</v>
      </c>
      <c r="U97" s="6">
        <f t="shared" si="22"/>
        <v>1.1810031161123928</v>
      </c>
      <c r="V97" s="6">
        <f t="shared" si="35"/>
        <v>6.045529914337644E-2</v>
      </c>
      <c r="W97" s="6">
        <f t="shared" si="23"/>
        <v>-6.6136626198868926E-19</v>
      </c>
      <c r="X97" s="154">
        <f t="shared" si="36"/>
        <v>24.176112919393919</v>
      </c>
      <c r="Y97" s="154">
        <f t="shared" si="36"/>
        <v>1.2375700950537654</v>
      </c>
      <c r="Z97" s="154">
        <f t="shared" si="36"/>
        <v>-1.3538715700894356E-17</v>
      </c>
      <c r="AA97" s="155">
        <f t="shared" si="24"/>
        <v>19.535146345261037</v>
      </c>
      <c r="AB97" s="6"/>
      <c r="AC97" s="59">
        <f t="shared" si="25"/>
        <v>-8.36</v>
      </c>
      <c r="AD97" s="59">
        <f t="shared" si="26"/>
        <v>11.747999999999999</v>
      </c>
      <c r="AE97" s="59" t="e">
        <f t="shared" si="27"/>
        <v>#DIV/0!</v>
      </c>
      <c r="AF97" s="58">
        <f t="shared" si="28"/>
        <v>-8.3874227345879593</v>
      </c>
      <c r="AG97" s="58">
        <f t="shared" si="29"/>
        <v>14.020126591435185</v>
      </c>
      <c r="AH97" s="58" t="e">
        <f t="shared" si="30"/>
        <v>#DIV/0!</v>
      </c>
      <c r="AI97" s="6"/>
      <c r="AJ97" s="6">
        <f t="shared" si="31"/>
        <v>1.2739717371201169</v>
      </c>
      <c r="AK97" s="6">
        <f t="shared" si="32"/>
        <v>6.0195319021947614E-2</v>
      </c>
      <c r="AL97" s="6" t="e">
        <f t="shared" si="33"/>
        <v>#DIV/0!</v>
      </c>
      <c r="AM97" s="154">
        <f t="shared" si="37"/>
        <v>26.079257668784379</v>
      </c>
      <c r="AN97" s="154">
        <f t="shared" si="37"/>
        <v>1.232248086426768</v>
      </c>
      <c r="AO97" s="154" t="e">
        <f t="shared" si="37"/>
        <v>#DIV/0!</v>
      </c>
      <c r="AP97" s="155">
        <f t="shared" si="34"/>
        <v>21.163966863530007</v>
      </c>
    </row>
    <row r="98" spans="1:42">
      <c r="A98" s="1" t="s">
        <v>155</v>
      </c>
      <c r="C98" s="1">
        <v>5.0650000000000004</v>
      </c>
      <c r="D98" s="1">
        <v>538.14300000000003</v>
      </c>
      <c r="E98" s="1">
        <v>-8.8529999999999998</v>
      </c>
      <c r="F98" s="42">
        <v>37.477000000000004</v>
      </c>
      <c r="G98" s="1">
        <v>10.391999999999999</v>
      </c>
      <c r="H98" s="42"/>
      <c r="I98" s="42"/>
      <c r="J98" s="6"/>
      <c r="K98" s="58">
        <f t="shared" si="13"/>
        <v>-8.8725371957828223</v>
      </c>
      <c r="L98" s="58">
        <f t="shared" si="14"/>
        <v>12.41536964699074</v>
      </c>
      <c r="M98" s="58">
        <f t="shared" si="15"/>
        <v>-2.3692080120277428</v>
      </c>
      <c r="N98" s="59">
        <f t="shared" si="16"/>
        <v>-8.8725371957828223</v>
      </c>
      <c r="O98" s="59">
        <f t="shared" si="17"/>
        <v>12.41536964699074</v>
      </c>
      <c r="P98" s="59" t="e">
        <f t="shared" si="18"/>
        <v>#DIV/0!</v>
      </c>
      <c r="Q98" s="6"/>
      <c r="R98" s="153">
        <f t="shared" si="19"/>
        <v>538.14300000000003</v>
      </c>
      <c r="S98" s="153">
        <f t="shared" si="20"/>
        <v>37.477000000000004</v>
      </c>
      <c r="T98" s="153">
        <f t="shared" si="21"/>
        <v>0</v>
      </c>
      <c r="U98" s="6">
        <f t="shared" si="22"/>
        <v>1.1531019927203361</v>
      </c>
      <c r="V98" s="6">
        <f t="shared" si="35"/>
        <v>5.5713969228307229E-2</v>
      </c>
      <c r="W98" s="6">
        <f t="shared" si="23"/>
        <v>-6.6136626198868926E-19</v>
      </c>
      <c r="X98" s="154">
        <f t="shared" si="36"/>
        <v>22.766080803955301</v>
      </c>
      <c r="Y98" s="154">
        <f t="shared" si="36"/>
        <v>1.0999796491274871</v>
      </c>
      <c r="Z98" s="154">
        <f t="shared" si="36"/>
        <v>-1.3057576742126146E-17</v>
      </c>
      <c r="AA98" s="155">
        <f t="shared" si="24"/>
        <v>20.696820002091442</v>
      </c>
      <c r="AB98" s="6"/>
      <c r="AC98" s="59">
        <f t="shared" si="25"/>
        <v>-8.8529999999999998</v>
      </c>
      <c r="AD98" s="59">
        <f t="shared" si="26"/>
        <v>10.391999999999999</v>
      </c>
      <c r="AE98" s="59" t="e">
        <f t="shared" si="27"/>
        <v>#DIV/0!</v>
      </c>
      <c r="AF98" s="58">
        <f t="shared" si="28"/>
        <v>-8.8725371957828223</v>
      </c>
      <c r="AG98" s="58">
        <f t="shared" si="29"/>
        <v>12.41536964699074</v>
      </c>
      <c r="AH98" s="58" t="e">
        <f t="shared" si="30"/>
        <v>#DIV/0!</v>
      </c>
      <c r="AI98" s="6"/>
      <c r="AJ98" s="6">
        <f t="shared" si="31"/>
        <v>1.2432747085378579</v>
      </c>
      <c r="AK98" s="6">
        <f t="shared" si="32"/>
        <v>5.5506236522538471E-2</v>
      </c>
      <c r="AL98" s="6" t="e">
        <f t="shared" si="33"/>
        <v>#DIV/0!</v>
      </c>
      <c r="AM98" s="154">
        <f t="shared" si="37"/>
        <v>24.546391086630955</v>
      </c>
      <c r="AN98" s="154">
        <f t="shared" si="37"/>
        <v>1.0958783123897031</v>
      </c>
      <c r="AO98" s="154" t="e">
        <f t="shared" si="37"/>
        <v>#DIV/0!</v>
      </c>
      <c r="AP98" s="155">
        <f t="shared" si="34"/>
        <v>22.398829148379075</v>
      </c>
    </row>
    <row r="99" spans="1:42">
      <c r="A99" s="1" t="s">
        <v>152</v>
      </c>
      <c r="C99" s="1">
        <v>4.9409999999999998</v>
      </c>
      <c r="D99" s="1">
        <v>656.75799999999992</v>
      </c>
      <c r="E99" s="1">
        <v>-9.5060000000000002</v>
      </c>
      <c r="F99" s="42">
        <v>38.469000000000001</v>
      </c>
      <c r="G99" s="1">
        <v>9.2080000000000002</v>
      </c>
      <c r="H99" s="42"/>
      <c r="I99" s="42"/>
      <c r="J99" s="6"/>
      <c r="K99" s="58">
        <f t="shared" si="13"/>
        <v>-9.5150924557427548</v>
      </c>
      <c r="L99" s="58">
        <f t="shared" si="14"/>
        <v>11.014165943287038</v>
      </c>
      <c r="M99" s="58">
        <f t="shared" si="15"/>
        <v>-2.3692080120277428</v>
      </c>
      <c r="N99" s="59">
        <f t="shared" si="16"/>
        <v>-9.5150924557427548</v>
      </c>
      <c r="O99" s="59">
        <f t="shared" si="17"/>
        <v>11.014165943287038</v>
      </c>
      <c r="P99" s="59" t="e">
        <f t="shared" si="18"/>
        <v>#DIV/0!</v>
      </c>
      <c r="Q99" s="6"/>
      <c r="R99" s="153">
        <f t="shared" si="19"/>
        <v>656.75799999999992</v>
      </c>
      <c r="S99" s="153">
        <f t="shared" si="20"/>
        <v>38.469000000000001</v>
      </c>
      <c r="T99" s="153">
        <f t="shared" si="21"/>
        <v>0</v>
      </c>
      <c r="U99" s="6">
        <f t="shared" si="22"/>
        <v>1.4021794181097231</v>
      </c>
      <c r="V99" s="6">
        <f t="shared" si="35"/>
        <v>5.7199565967330807E-2</v>
      </c>
      <c r="W99" s="6">
        <f t="shared" si="23"/>
        <v>-6.6136626198868926E-19</v>
      </c>
      <c r="X99" s="154">
        <f t="shared" si="36"/>
        <v>28.378454120820141</v>
      </c>
      <c r="Y99" s="154">
        <f t="shared" si="36"/>
        <v>1.1576516083248494</v>
      </c>
      <c r="Z99" s="154">
        <f t="shared" si="36"/>
        <v>-1.3385271442798813E-17</v>
      </c>
      <c r="AA99" s="155">
        <f t="shared" si="24"/>
        <v>24.513812201137497</v>
      </c>
      <c r="AB99" s="6"/>
      <c r="AC99" s="59">
        <f t="shared" si="25"/>
        <v>-9.5060000000000002</v>
      </c>
      <c r="AD99" s="59">
        <f t="shared" si="26"/>
        <v>9.2080000000000002</v>
      </c>
      <c r="AE99" s="59" t="e">
        <f t="shared" si="27"/>
        <v>#DIV/0!</v>
      </c>
      <c r="AF99" s="58">
        <f t="shared" si="28"/>
        <v>-9.5150924557427548</v>
      </c>
      <c r="AG99" s="58">
        <f t="shared" si="29"/>
        <v>11.014165943287038</v>
      </c>
      <c r="AH99" s="58" t="e">
        <f t="shared" si="30"/>
        <v>#DIV/0!</v>
      </c>
      <c r="AI99" s="6"/>
      <c r="AJ99" s="6">
        <f t="shared" si="31"/>
        <v>1.5173115900976253</v>
      </c>
      <c r="AK99" s="6">
        <f t="shared" si="32"/>
        <v>5.6975462624690672E-2</v>
      </c>
      <c r="AL99" s="6" t="e">
        <f t="shared" si="33"/>
        <v>#DIV/0!</v>
      </c>
      <c r="AM99" s="154">
        <f t="shared" si="37"/>
        <v>30.708593201732953</v>
      </c>
      <c r="AN99" s="154">
        <f t="shared" si="37"/>
        <v>1.1531160215480809</v>
      </c>
      <c r="AO99" s="154" t="e">
        <f t="shared" si="37"/>
        <v>#DIV/0!</v>
      </c>
      <c r="AP99" s="155">
        <f t="shared" si="34"/>
        <v>26.63096568592124</v>
      </c>
    </row>
    <row r="100" spans="1:42">
      <c r="A100" s="1" t="s">
        <v>149</v>
      </c>
      <c r="C100" s="1">
        <v>4.8869999999999996</v>
      </c>
      <c r="D100" s="1">
        <v>567.33499999999992</v>
      </c>
      <c r="E100" s="1">
        <v>-10.619</v>
      </c>
      <c r="F100" s="42">
        <v>44.993000000000002</v>
      </c>
      <c r="G100" s="1">
        <v>11.851000000000001</v>
      </c>
      <c r="H100" s="42"/>
      <c r="I100" s="42"/>
      <c r="J100" s="6"/>
      <c r="K100" s="58">
        <f t="shared" si="13"/>
        <v>-10.610290012152253</v>
      </c>
      <c r="L100" s="58">
        <f t="shared" si="14"/>
        <v>14.142021846064816</v>
      </c>
      <c r="M100" s="58">
        <f t="shared" si="15"/>
        <v>-2.3692080120277428</v>
      </c>
      <c r="N100" s="59">
        <f t="shared" si="16"/>
        <v>-10.610290012152253</v>
      </c>
      <c r="O100" s="59">
        <f t="shared" si="17"/>
        <v>14.142021846064816</v>
      </c>
      <c r="P100" s="59" t="e">
        <f t="shared" si="18"/>
        <v>#DIV/0!</v>
      </c>
      <c r="Q100" s="6"/>
      <c r="R100" s="153">
        <f t="shared" si="19"/>
        <v>567.33499999999992</v>
      </c>
      <c r="S100" s="153">
        <f t="shared" si="20"/>
        <v>44.993000000000002</v>
      </c>
      <c r="T100" s="153">
        <f t="shared" si="21"/>
        <v>0</v>
      </c>
      <c r="U100" s="6">
        <f t="shared" si="22"/>
        <v>1.2144017288579829</v>
      </c>
      <c r="V100" s="6">
        <f t="shared" si="35"/>
        <v>6.696976065018348E-2</v>
      </c>
      <c r="W100" s="6">
        <f t="shared" si="23"/>
        <v>-6.6136626198868926E-19</v>
      </c>
      <c r="X100" s="154">
        <f t="shared" si="36"/>
        <v>24.849636358870125</v>
      </c>
      <c r="Y100" s="154">
        <f t="shared" si="36"/>
        <v>1.3703654726863821</v>
      </c>
      <c r="Z100" s="154">
        <f t="shared" si="36"/>
        <v>-1.3533174994652943E-17</v>
      </c>
      <c r="AA100" s="155">
        <f t="shared" si="24"/>
        <v>18.133583233205954</v>
      </c>
      <c r="AB100" s="6"/>
      <c r="AC100" s="59">
        <f t="shared" si="25"/>
        <v>-10.619</v>
      </c>
      <c r="AD100" s="59">
        <f t="shared" si="26"/>
        <v>11.851000000000003</v>
      </c>
      <c r="AE100" s="59" t="e">
        <f t="shared" si="27"/>
        <v>#DIV/0!</v>
      </c>
      <c r="AF100" s="58">
        <f t="shared" si="28"/>
        <v>-10.610290012152253</v>
      </c>
      <c r="AG100" s="58">
        <f t="shared" si="29"/>
        <v>14.14202184606482</v>
      </c>
      <c r="AH100" s="58" t="e">
        <f t="shared" si="30"/>
        <v>#DIV/0!</v>
      </c>
      <c r="AI100" s="6"/>
      <c r="AJ100" s="6">
        <f t="shared" si="31"/>
        <v>1.3107171453838953</v>
      </c>
      <c r="AK100" s="6">
        <f t="shared" si="32"/>
        <v>6.6637993965861009E-2</v>
      </c>
      <c r="AL100" s="6" t="e">
        <f t="shared" si="33"/>
        <v>#DIV/0!</v>
      </c>
      <c r="AM100" s="154">
        <f t="shared" si="37"/>
        <v>26.820485888763972</v>
      </c>
      <c r="AN100" s="154">
        <f t="shared" si="37"/>
        <v>1.3635767130317376</v>
      </c>
      <c r="AO100" s="154" t="e">
        <f t="shared" si="37"/>
        <v>#DIV/0!</v>
      </c>
      <c r="AP100" s="155">
        <f t="shared" si="34"/>
        <v>19.669216724251672</v>
      </c>
    </row>
    <row r="101" spans="1:42">
      <c r="A101" s="1" t="s">
        <v>146</v>
      </c>
      <c r="C101" s="1">
        <v>4.883</v>
      </c>
      <c r="D101" s="1">
        <v>557.923</v>
      </c>
      <c r="E101" s="1">
        <v>-8.5459999999999994</v>
      </c>
      <c r="F101" s="42">
        <v>44.470000000000006</v>
      </c>
      <c r="G101" s="1">
        <v>5.9880000000000004</v>
      </c>
      <c r="H101" s="42"/>
      <c r="I101" s="42"/>
      <c r="J101" s="6"/>
      <c r="K101" s="58">
        <f t="shared" si="13"/>
        <v>-8.5704476631523505</v>
      </c>
      <c r="L101" s="58">
        <f t="shared" si="14"/>
        <v>7.2034599247685192</v>
      </c>
      <c r="M101" s="58">
        <f t="shared" si="15"/>
        <v>-2.3692080120277428</v>
      </c>
      <c r="N101" s="59">
        <f t="shared" si="16"/>
        <v>-8.5704476631523505</v>
      </c>
      <c r="O101" s="59">
        <f t="shared" si="17"/>
        <v>7.2034599247685192</v>
      </c>
      <c r="P101" s="59" t="e">
        <f t="shared" si="18"/>
        <v>#DIV/0!</v>
      </c>
      <c r="Q101" s="6"/>
      <c r="R101" s="153">
        <f t="shared" si="19"/>
        <v>557.923</v>
      </c>
      <c r="S101" s="153">
        <f t="shared" si="20"/>
        <v>44.470000000000006</v>
      </c>
      <c r="T101" s="153">
        <f t="shared" si="21"/>
        <v>0</v>
      </c>
      <c r="U101" s="6">
        <f t="shared" si="22"/>
        <v>1.1946376456664396</v>
      </c>
      <c r="V101" s="6">
        <f t="shared" si="35"/>
        <v>6.6186527692008765E-2</v>
      </c>
      <c r="W101" s="6">
        <f t="shared" si="23"/>
        <v>-6.6136626198868926E-19</v>
      </c>
      <c r="X101" s="154">
        <f t="shared" si="36"/>
        <v>24.465239518051192</v>
      </c>
      <c r="Y101" s="154">
        <f t="shared" si="36"/>
        <v>1.3554480379276832</v>
      </c>
      <c r="Z101" s="154">
        <f t="shared" si="36"/>
        <v>-1.3544260945908034E-17</v>
      </c>
      <c r="AA101" s="155">
        <f t="shared" si="24"/>
        <v>18.04955913725442</v>
      </c>
      <c r="AB101" s="6"/>
      <c r="AC101" s="59">
        <f t="shared" si="25"/>
        <v>-8.5459999999999994</v>
      </c>
      <c r="AD101" s="59">
        <f t="shared" si="26"/>
        <v>5.9880000000000004</v>
      </c>
      <c r="AE101" s="59" t="e">
        <f t="shared" si="27"/>
        <v>#DIV/0!</v>
      </c>
      <c r="AF101" s="58">
        <f t="shared" si="28"/>
        <v>-8.5704476631523505</v>
      </c>
      <c r="AG101" s="58">
        <f t="shared" si="29"/>
        <v>7.2034599247685192</v>
      </c>
      <c r="AH101" s="58" t="e">
        <f t="shared" si="30"/>
        <v>#DIV/0!</v>
      </c>
      <c r="AI101" s="6"/>
      <c r="AJ101" s="6">
        <f t="shared" si="31"/>
        <v>1.2889725504402496</v>
      </c>
      <c r="AK101" s="6">
        <f t="shared" si="32"/>
        <v>6.5863391897891657E-2</v>
      </c>
      <c r="AL101" s="6" t="e">
        <f t="shared" si="33"/>
        <v>#DIV/0!</v>
      </c>
      <c r="AM101" s="154">
        <f t="shared" si="37"/>
        <v>26.3971441826797</v>
      </c>
      <c r="AN101" s="154">
        <f t="shared" si="37"/>
        <v>1.3488304709787355</v>
      </c>
      <c r="AO101" s="154" t="e">
        <f t="shared" si="37"/>
        <v>#DIV/0!</v>
      </c>
      <c r="AP101" s="155">
        <f t="shared" si="34"/>
        <v>19.570394316140749</v>
      </c>
    </row>
    <row r="102" spans="1:42">
      <c r="A102" s="1" t="s">
        <v>142</v>
      </c>
      <c r="C102" s="1">
        <v>4.9139999999999997</v>
      </c>
      <c r="D102" s="1">
        <v>486.709</v>
      </c>
      <c r="E102" s="1">
        <v>-10.17</v>
      </c>
      <c r="F102" s="42">
        <v>40.341999999999999</v>
      </c>
      <c r="G102" s="1">
        <v>5.4409999999999998</v>
      </c>
      <c r="H102" s="42"/>
      <c r="I102" s="42"/>
      <c r="J102" s="6"/>
      <c r="K102" s="58">
        <f t="shared" si="13"/>
        <v>-10.168471770617783</v>
      </c>
      <c r="L102" s="58">
        <f t="shared" si="14"/>
        <v>6.55611328125</v>
      </c>
      <c r="M102" s="58">
        <f t="shared" si="15"/>
        <v>-2.3692080120277428</v>
      </c>
      <c r="N102" s="59">
        <f t="shared" si="16"/>
        <v>-10.168471770617783</v>
      </c>
      <c r="O102" s="59">
        <f t="shared" si="17"/>
        <v>6.55611328125</v>
      </c>
      <c r="P102" s="59" t="e">
        <f t="shared" si="18"/>
        <v>#DIV/0!</v>
      </c>
      <c r="Q102" s="6"/>
      <c r="R102" s="153">
        <f t="shared" si="19"/>
        <v>486.709</v>
      </c>
      <c r="S102" s="153">
        <f t="shared" si="20"/>
        <v>40.341999999999999</v>
      </c>
      <c r="T102" s="153">
        <f t="shared" si="21"/>
        <v>0</v>
      </c>
      <c r="U102" s="6">
        <f t="shared" si="22"/>
        <v>1.0450966957724144</v>
      </c>
      <c r="V102" s="6">
        <f t="shared" si="35"/>
        <v>6.0004528358652547E-2</v>
      </c>
      <c r="W102" s="6">
        <f t="shared" si="23"/>
        <v>-6.6136626198868926E-19</v>
      </c>
      <c r="X102" s="154">
        <f t="shared" si="36"/>
        <v>21.267739026707659</v>
      </c>
      <c r="Y102" s="154">
        <f t="shared" si="36"/>
        <v>1.2210933731919524</v>
      </c>
      <c r="Z102" s="154">
        <f t="shared" si="36"/>
        <v>-1.3458816890286717E-17</v>
      </c>
      <c r="AA102" s="155">
        <f t="shared" si="24"/>
        <v>17.41696375856462</v>
      </c>
      <c r="AB102" s="6"/>
      <c r="AC102" s="59">
        <f t="shared" si="25"/>
        <v>-10.17</v>
      </c>
      <c r="AD102" s="59">
        <f t="shared" si="26"/>
        <v>5.4409999999999998</v>
      </c>
      <c r="AE102" s="59" t="e">
        <f t="shared" si="27"/>
        <v>#DIV/0!</v>
      </c>
      <c r="AF102" s="58">
        <f t="shared" si="28"/>
        <v>-10.168471770617783</v>
      </c>
      <c r="AG102" s="58">
        <f t="shared" si="29"/>
        <v>6.55611328125</v>
      </c>
      <c r="AH102" s="58" t="e">
        <f t="shared" si="30"/>
        <v>#DIV/0!</v>
      </c>
      <c r="AI102" s="6"/>
      <c r="AJ102" s="6">
        <f t="shared" si="31"/>
        <v>1.1244464577589084</v>
      </c>
      <c r="AK102" s="6">
        <f t="shared" si="32"/>
        <v>5.97495155373228E-2</v>
      </c>
      <c r="AL102" s="6" t="e">
        <f t="shared" si="33"/>
        <v>#DIV/0!</v>
      </c>
      <c r="AM102" s="154">
        <f t="shared" si="37"/>
        <v>22.882508297902085</v>
      </c>
      <c r="AN102" s="154">
        <f t="shared" si="37"/>
        <v>1.215903857088376</v>
      </c>
      <c r="AO102" s="154" t="e">
        <f t="shared" si="37"/>
        <v>#DIV/0!</v>
      </c>
      <c r="AP102" s="155">
        <f t="shared" si="34"/>
        <v>18.819340167813042</v>
      </c>
    </row>
    <row r="103" spans="1:42">
      <c r="A103" s="1" t="s">
        <v>139</v>
      </c>
      <c r="C103" s="1">
        <v>5.0819999999999999</v>
      </c>
      <c r="D103" s="1">
        <v>516.95600000000002</v>
      </c>
      <c r="E103" s="1">
        <v>-9.3650000000000002</v>
      </c>
      <c r="F103" s="42">
        <v>41.980000000000004</v>
      </c>
      <c r="G103" s="1">
        <v>6.1909999999999998</v>
      </c>
      <c r="H103" s="42"/>
      <c r="I103" s="42"/>
      <c r="J103" s="6"/>
      <c r="K103" s="58">
        <f t="shared" si="13"/>
        <v>-9.3763477518310392</v>
      </c>
      <c r="L103" s="58">
        <f t="shared" si="14"/>
        <v>7.4437000868055554</v>
      </c>
      <c r="M103" s="58">
        <f t="shared" si="15"/>
        <v>-2.3692080120277428</v>
      </c>
      <c r="N103" s="59">
        <f t="shared" si="16"/>
        <v>-9.3763477518310392</v>
      </c>
      <c r="O103" s="59">
        <f t="shared" si="17"/>
        <v>7.4437000868055554</v>
      </c>
      <c r="P103" s="59" t="e">
        <f t="shared" si="18"/>
        <v>#DIV/0!</v>
      </c>
      <c r="Q103" s="6"/>
      <c r="R103" s="153">
        <f t="shared" si="19"/>
        <v>516.95600000000002</v>
      </c>
      <c r="S103" s="153">
        <f t="shared" si="20"/>
        <v>41.980000000000004</v>
      </c>
      <c r="T103" s="153">
        <f t="shared" si="21"/>
        <v>0</v>
      </c>
      <c r="U103" s="6">
        <f t="shared" si="22"/>
        <v>1.1086118067259429</v>
      </c>
      <c r="V103" s="6">
        <f t="shared" si="35"/>
        <v>6.2457560070870929E-2</v>
      </c>
      <c r="W103" s="6">
        <f t="shared" si="23"/>
        <v>-6.6136626198868926E-19</v>
      </c>
      <c r="X103" s="154">
        <f t="shared" si="36"/>
        <v>21.814478684099626</v>
      </c>
      <c r="Y103" s="154">
        <f t="shared" si="36"/>
        <v>1.2289956723902191</v>
      </c>
      <c r="Z103" s="154">
        <f t="shared" si="36"/>
        <v>-1.3013897323665668E-17</v>
      </c>
      <c r="AA103" s="155">
        <f t="shared" si="24"/>
        <v>17.749841740023069</v>
      </c>
      <c r="AB103" s="6"/>
      <c r="AC103" s="59">
        <f t="shared" si="25"/>
        <v>-9.3650000000000002</v>
      </c>
      <c r="AD103" s="59">
        <f t="shared" si="26"/>
        <v>6.1909999999999998</v>
      </c>
      <c r="AE103" s="59" t="e">
        <f t="shared" si="27"/>
        <v>#DIV/0!</v>
      </c>
      <c r="AF103" s="58">
        <f t="shared" si="28"/>
        <v>-9.3763477518310392</v>
      </c>
      <c r="AG103" s="58">
        <f t="shared" si="29"/>
        <v>7.4437000868055554</v>
      </c>
      <c r="AH103" s="58" t="e">
        <f t="shared" si="30"/>
        <v>#DIV/0!</v>
      </c>
      <c r="AI103" s="6"/>
      <c r="AJ103" s="6">
        <f t="shared" si="31"/>
        <v>1.1943262668601038</v>
      </c>
      <c r="AK103" s="6">
        <f t="shared" si="32"/>
        <v>6.2175515895513643E-2</v>
      </c>
      <c r="AL103" s="6" t="e">
        <f t="shared" si="33"/>
        <v>#DIV/0!</v>
      </c>
      <c r="AM103" s="154">
        <f t="shared" si="37"/>
        <v>23.501107179458948</v>
      </c>
      <c r="AN103" s="154">
        <f t="shared" si="37"/>
        <v>1.2234458066807092</v>
      </c>
      <c r="AO103" s="154" t="e">
        <f t="shared" si="37"/>
        <v>#DIV/0!</v>
      </c>
      <c r="AP103" s="155">
        <f t="shared" si="34"/>
        <v>19.208948243665187</v>
      </c>
    </row>
    <row r="104" spans="1:42">
      <c r="A104" s="1" t="s">
        <v>136</v>
      </c>
      <c r="C104" s="1">
        <v>5.048</v>
      </c>
      <c r="D104" s="1">
        <v>625.69100000000003</v>
      </c>
      <c r="E104" s="1">
        <v>-8.593</v>
      </c>
      <c r="F104" s="42">
        <v>49.536000000000001</v>
      </c>
      <c r="G104" s="1">
        <v>6.359</v>
      </c>
      <c r="H104" s="42"/>
      <c r="I104" s="42"/>
      <c r="J104" s="6"/>
      <c r="K104" s="58">
        <f t="shared" si="13"/>
        <v>-8.6166958977895884</v>
      </c>
      <c r="L104" s="58">
        <f t="shared" si="14"/>
        <v>7.6425195312500005</v>
      </c>
      <c r="M104" s="58">
        <f t="shared" si="15"/>
        <v>-2.3692080120277428</v>
      </c>
      <c r="N104" s="59">
        <f t="shared" si="16"/>
        <v>-8.6166958977895884</v>
      </c>
      <c r="O104" s="59">
        <f t="shared" si="17"/>
        <v>7.6425195312500005</v>
      </c>
      <c r="P104" s="59" t="e">
        <f t="shared" si="18"/>
        <v>#DIV/0!</v>
      </c>
      <c r="Q104" s="6"/>
      <c r="R104" s="153">
        <f t="shared" si="19"/>
        <v>625.69100000000003</v>
      </c>
      <c r="S104" s="153">
        <f t="shared" si="20"/>
        <v>49.536000000000001</v>
      </c>
      <c r="T104" s="153">
        <f t="shared" si="21"/>
        <v>0</v>
      </c>
      <c r="U104" s="6">
        <f t="shared" si="22"/>
        <v>1.336942404455699</v>
      </c>
      <c r="V104" s="6">
        <f t="shared" si="35"/>
        <v>7.3773254587062659E-2</v>
      </c>
      <c r="W104" s="6">
        <f t="shared" si="23"/>
        <v>-6.6136626198868926E-19</v>
      </c>
      <c r="X104" s="154">
        <f t="shared" si="36"/>
        <v>26.484595967822884</v>
      </c>
      <c r="Y104" s="154">
        <f t="shared" si="36"/>
        <v>1.4614353127389592</v>
      </c>
      <c r="Z104" s="154">
        <f t="shared" si="36"/>
        <v>-1.3101550356352799E-17</v>
      </c>
      <c r="AA104" s="155">
        <f t="shared" si="24"/>
        <v>18.12231833798144</v>
      </c>
      <c r="AB104" s="6"/>
      <c r="AC104" s="59">
        <f t="shared" si="25"/>
        <v>-8.593</v>
      </c>
      <c r="AD104" s="59">
        <f t="shared" si="26"/>
        <v>6.3590000000000009</v>
      </c>
      <c r="AE104" s="59" t="e">
        <f t="shared" si="27"/>
        <v>#DIV/0!</v>
      </c>
      <c r="AF104" s="58">
        <f t="shared" si="28"/>
        <v>-8.6166958977895884</v>
      </c>
      <c r="AG104" s="58">
        <f t="shared" si="29"/>
        <v>7.6425195312500014</v>
      </c>
      <c r="AH104" s="58" t="e">
        <f t="shared" si="30"/>
        <v>#DIV/0!</v>
      </c>
      <c r="AI104" s="6"/>
      <c r="AJ104" s="6">
        <f t="shared" si="31"/>
        <v>1.4455373305232269</v>
      </c>
      <c r="AK104" s="6">
        <f t="shared" si="32"/>
        <v>7.3366516326826198E-2</v>
      </c>
      <c r="AL104" s="6" t="e">
        <f t="shared" si="33"/>
        <v>#DIV/0!</v>
      </c>
      <c r="AM104" s="154">
        <f t="shared" si="37"/>
        <v>28.635842522250925</v>
      </c>
      <c r="AN104" s="154">
        <f t="shared" si="37"/>
        <v>1.4533778987089183</v>
      </c>
      <c r="AO104" s="154" t="e">
        <f t="shared" si="37"/>
        <v>#DIV/0!</v>
      </c>
      <c r="AP104" s="155">
        <f t="shared" si="34"/>
        <v>19.702957192130867</v>
      </c>
    </row>
    <row r="105" spans="1:42">
      <c r="A105" s="1" t="s">
        <v>133</v>
      </c>
      <c r="C105" s="1">
        <v>5.0430000000000001</v>
      </c>
      <c r="D105" s="1">
        <v>576.67499999999995</v>
      </c>
      <c r="E105" s="1">
        <v>-8.3960000000000008</v>
      </c>
      <c r="F105" s="42">
        <v>48.132999999999996</v>
      </c>
      <c r="G105" s="1">
        <v>5.6849999999999996</v>
      </c>
      <c r="H105" s="42"/>
      <c r="I105" s="42"/>
      <c r="J105" s="6"/>
      <c r="K105" s="58">
        <f t="shared" si="13"/>
        <v>-8.4228469143101012</v>
      </c>
      <c r="L105" s="58">
        <f t="shared" si="14"/>
        <v>6.8448748553240737</v>
      </c>
      <c r="M105" s="58">
        <f t="shared" si="15"/>
        <v>-2.3692080120277428</v>
      </c>
      <c r="N105" s="59">
        <f t="shared" si="16"/>
        <v>-8.4228469143101012</v>
      </c>
      <c r="O105" s="59">
        <f t="shared" si="17"/>
        <v>6.8448748553240746</v>
      </c>
      <c r="P105" s="59" t="e">
        <f t="shared" si="18"/>
        <v>#DIV/0!</v>
      </c>
      <c r="Q105" s="6"/>
      <c r="R105" s="153">
        <f t="shared" si="19"/>
        <v>576.67499999999995</v>
      </c>
      <c r="S105" s="153">
        <f t="shared" si="20"/>
        <v>48.132999999999996</v>
      </c>
      <c r="T105" s="153">
        <f t="shared" si="21"/>
        <v>0</v>
      </c>
      <c r="U105" s="6">
        <f t="shared" si="22"/>
        <v>1.2340146205928975</v>
      </c>
      <c r="V105" s="6">
        <f t="shared" si="35"/>
        <v>7.167215355394764E-2</v>
      </c>
      <c r="W105" s="6">
        <f t="shared" si="23"/>
        <v>-6.6136626198868926E-19</v>
      </c>
      <c r="X105" s="154">
        <f t="shared" si="36"/>
        <v>24.469851687346768</v>
      </c>
      <c r="Y105" s="154">
        <f t="shared" si="36"/>
        <v>1.4212205741413373</v>
      </c>
      <c r="Z105" s="154">
        <f t="shared" si="36"/>
        <v>-1.3114540194104485E-17</v>
      </c>
      <c r="AA105" s="155">
        <f t="shared" si="24"/>
        <v>17.217490467396861</v>
      </c>
      <c r="AB105" s="6"/>
      <c r="AC105" s="59">
        <f t="shared" si="25"/>
        <v>-8.3960000000000008</v>
      </c>
      <c r="AD105" s="59">
        <f t="shared" si="26"/>
        <v>5.6849999999999987</v>
      </c>
      <c r="AE105" s="59" t="e">
        <f t="shared" si="27"/>
        <v>#DIV/0!</v>
      </c>
      <c r="AF105" s="58">
        <f t="shared" si="28"/>
        <v>-8.4228469143101012</v>
      </c>
      <c r="AG105" s="58">
        <f t="shared" si="29"/>
        <v>6.8448748553240728</v>
      </c>
      <c r="AH105" s="58" t="e">
        <f t="shared" si="30"/>
        <v>#DIV/0!</v>
      </c>
      <c r="AI105" s="6"/>
      <c r="AJ105" s="6">
        <f t="shared" si="31"/>
        <v>1.3322953983347718</v>
      </c>
      <c r="AK105" s="6">
        <f t="shared" si="32"/>
        <v>7.1288568523076648E-2</v>
      </c>
      <c r="AL105" s="6" t="e">
        <f t="shared" si="33"/>
        <v>#DIV/0!</v>
      </c>
      <c r="AM105" s="154">
        <f t="shared" si="37"/>
        <v>26.418707085757919</v>
      </c>
      <c r="AN105" s="154">
        <f t="shared" si="37"/>
        <v>1.4136142875882738</v>
      </c>
      <c r="AO105" s="154" t="e">
        <f t="shared" si="37"/>
        <v>#DIV/0!</v>
      </c>
      <c r="AP105" s="155">
        <f t="shared" si="34"/>
        <v>18.68876631887338</v>
      </c>
    </row>
    <row r="106" spans="1:42">
      <c r="A106" s="1" t="s">
        <v>130</v>
      </c>
      <c r="C106" s="1">
        <v>4.9329999999999998</v>
      </c>
      <c r="D106" s="1">
        <v>621.08199999999999</v>
      </c>
      <c r="E106" s="1">
        <v>-9.8390000000000004</v>
      </c>
      <c r="F106" s="42">
        <v>49.84</v>
      </c>
      <c r="G106" s="1">
        <v>9.5609999999999999</v>
      </c>
      <c r="H106" s="42"/>
      <c r="I106" s="42"/>
      <c r="J106" s="6"/>
      <c r="K106" s="58">
        <f t="shared" si="13"/>
        <v>-9.8427661181725519</v>
      </c>
      <c r="L106" s="58">
        <f t="shared" si="14"/>
        <v>11.431923466435185</v>
      </c>
      <c r="M106" s="58">
        <f t="shared" si="15"/>
        <v>-2.3692080120277428</v>
      </c>
      <c r="N106" s="59">
        <f t="shared" si="16"/>
        <v>-9.8427661181725519</v>
      </c>
      <c r="O106" s="59">
        <f t="shared" si="17"/>
        <v>11.431923466435185</v>
      </c>
      <c r="P106" s="59" t="e">
        <f t="shared" si="18"/>
        <v>#DIV/0!</v>
      </c>
      <c r="Q106" s="6"/>
      <c r="R106" s="153">
        <f t="shared" si="19"/>
        <v>621.08199999999999</v>
      </c>
      <c r="S106" s="153">
        <f t="shared" si="20"/>
        <v>49.84</v>
      </c>
      <c r="T106" s="153">
        <f t="shared" si="21"/>
        <v>0</v>
      </c>
      <c r="U106" s="6">
        <f t="shared" si="22"/>
        <v>1.3272640513501079</v>
      </c>
      <c r="V106" s="6">
        <f t="shared" si="35"/>
        <v>7.4228518103860205E-2</v>
      </c>
      <c r="W106" s="6">
        <f t="shared" si="23"/>
        <v>-6.6136626198868926E-19</v>
      </c>
      <c r="X106" s="154">
        <f t="shared" si="36"/>
        <v>26.905819001623922</v>
      </c>
      <c r="Y106" s="154">
        <f t="shared" si="36"/>
        <v>1.5047337949292563</v>
      </c>
      <c r="Z106" s="154">
        <f t="shared" si="36"/>
        <v>-1.3406978755092019E-17</v>
      </c>
      <c r="AA106" s="155">
        <f t="shared" si="24"/>
        <v>17.880783360015435</v>
      </c>
      <c r="AB106" s="6"/>
      <c r="AC106" s="59">
        <f t="shared" si="25"/>
        <v>-9.8390000000000004</v>
      </c>
      <c r="AD106" s="59">
        <f t="shared" si="26"/>
        <v>9.5609999999999999</v>
      </c>
      <c r="AE106" s="59" t="e">
        <f t="shared" si="27"/>
        <v>#DIV/0!</v>
      </c>
      <c r="AF106" s="58">
        <f t="shared" si="28"/>
        <v>-9.8427661181725519</v>
      </c>
      <c r="AG106" s="58">
        <f t="shared" si="29"/>
        <v>11.431923466435185</v>
      </c>
      <c r="AH106" s="58" t="e">
        <f t="shared" si="30"/>
        <v>#DIV/0!</v>
      </c>
      <c r="AI106" s="6"/>
      <c r="AJ106" s="6">
        <f t="shared" si="31"/>
        <v>1.4348891326805511</v>
      </c>
      <c r="AK106" s="6">
        <f t="shared" si="32"/>
        <v>7.3816763035550265E-2</v>
      </c>
      <c r="AL106" s="6" t="e">
        <f t="shared" si="33"/>
        <v>#DIV/0!</v>
      </c>
      <c r="AM106" s="154">
        <f t="shared" si="37"/>
        <v>29.087555902707301</v>
      </c>
      <c r="AN106" s="154">
        <f t="shared" si="37"/>
        <v>1.496386844426318</v>
      </c>
      <c r="AO106" s="154" t="e">
        <f t="shared" si="37"/>
        <v>#DIV/0!</v>
      </c>
      <c r="AP106" s="155">
        <f t="shared" si="34"/>
        <v>19.438526882972454</v>
      </c>
    </row>
    <row r="107" spans="1:42">
      <c r="A107" s="1" t="s">
        <v>122</v>
      </c>
      <c r="C107" s="1">
        <v>4.9089999999999998</v>
      </c>
      <c r="D107" s="1">
        <v>516.62800000000004</v>
      </c>
      <c r="E107" s="1">
        <v>-10.973000000000001</v>
      </c>
      <c r="F107" s="42">
        <v>36.488000000000007</v>
      </c>
      <c r="G107" s="1">
        <v>10.339</v>
      </c>
      <c r="H107" s="42"/>
      <c r="I107" s="42"/>
      <c r="J107" s="6"/>
      <c r="K107" s="58">
        <f t="shared" si="13"/>
        <v>-10.958627779419965</v>
      </c>
      <c r="L107" s="58">
        <f t="shared" si="14"/>
        <v>12.352646846064816</v>
      </c>
      <c r="M107" s="58">
        <f t="shared" si="15"/>
        <v>-2.3692080120277428</v>
      </c>
      <c r="N107" s="59">
        <f t="shared" si="16"/>
        <v>-10.958627779419965</v>
      </c>
      <c r="O107" s="59">
        <f t="shared" si="17"/>
        <v>12.352646846064816</v>
      </c>
      <c r="P107" s="59" t="e">
        <f t="shared" si="18"/>
        <v>#DIV/0!</v>
      </c>
      <c r="Q107" s="6"/>
      <c r="R107" s="153">
        <f t="shared" si="19"/>
        <v>516.62800000000004</v>
      </c>
      <c r="S107" s="153">
        <f t="shared" si="20"/>
        <v>36.488000000000007</v>
      </c>
      <c r="T107" s="153">
        <f t="shared" si="21"/>
        <v>0</v>
      </c>
      <c r="U107" s="6">
        <f t="shared" si="22"/>
        <v>1.1079230456457447</v>
      </c>
      <c r="V107" s="6">
        <f t="shared" si="35"/>
        <v>5.4232865221357313E-2</v>
      </c>
      <c r="W107" s="6">
        <f t="shared" si="23"/>
        <v>-6.6136626198868926E-19</v>
      </c>
      <c r="X107" s="154">
        <f t="shared" si="36"/>
        <v>22.56922073020462</v>
      </c>
      <c r="Y107" s="154">
        <f t="shared" si="36"/>
        <v>1.1047640093981934</v>
      </c>
      <c r="Z107" s="154">
        <f t="shared" si="36"/>
        <v>-1.3472525198384381E-17</v>
      </c>
      <c r="AA107" s="155">
        <f t="shared" si="24"/>
        <v>20.428997087349835</v>
      </c>
      <c r="AB107" s="6"/>
      <c r="AC107" s="59">
        <f t="shared" si="25"/>
        <v>-10.973000000000001</v>
      </c>
      <c r="AD107" s="59">
        <f t="shared" si="26"/>
        <v>10.339</v>
      </c>
      <c r="AE107" s="59" t="e">
        <f t="shared" si="27"/>
        <v>#DIV/0!</v>
      </c>
      <c r="AF107" s="58">
        <f t="shared" si="28"/>
        <v>-10.958627779419965</v>
      </c>
      <c r="AG107" s="58">
        <f t="shared" si="29"/>
        <v>12.352646846064816</v>
      </c>
      <c r="AH107" s="58" t="e">
        <f t="shared" si="30"/>
        <v>#DIV/0!</v>
      </c>
      <c r="AI107" s="6"/>
      <c r="AJ107" s="6">
        <f t="shared" si="31"/>
        <v>1.1935684866708227</v>
      </c>
      <c r="AK107" s="6">
        <f t="shared" si="32"/>
        <v>5.4041453644485517E-2</v>
      </c>
      <c r="AL107" s="6" t="e">
        <f t="shared" si="33"/>
        <v>#DIV/0!</v>
      </c>
      <c r="AM107" s="154">
        <f t="shared" si="37"/>
        <v>24.31388239296848</v>
      </c>
      <c r="AN107" s="154">
        <f t="shared" si="37"/>
        <v>1.1008648124767879</v>
      </c>
      <c r="AO107" s="154" t="e">
        <f t="shared" si="37"/>
        <v>#DIV/0!</v>
      </c>
      <c r="AP107" s="155">
        <f t="shared" si="34"/>
        <v>22.086165455925268</v>
      </c>
    </row>
    <row r="108" spans="1:42">
      <c r="A108" s="1" t="s">
        <v>119</v>
      </c>
      <c r="C108" s="1">
        <v>4.9420000000000002</v>
      </c>
      <c r="D108" s="1">
        <v>570.29600000000005</v>
      </c>
      <c r="E108" s="1">
        <v>-9.7560000000000002</v>
      </c>
      <c r="F108" s="42">
        <v>55.035000000000004</v>
      </c>
      <c r="G108" s="1">
        <v>10.064</v>
      </c>
      <c r="H108" s="42"/>
      <c r="I108" s="42"/>
      <c r="J108" s="6"/>
      <c r="K108" s="58">
        <f t="shared" si="13"/>
        <v>-9.761093703813172</v>
      </c>
      <c r="L108" s="58">
        <f t="shared" si="14"/>
        <v>12.027198350694444</v>
      </c>
      <c r="M108" s="58">
        <f t="shared" si="15"/>
        <v>-2.3692080120277428</v>
      </c>
      <c r="N108" s="59">
        <f t="shared" si="16"/>
        <v>-9.761093703813172</v>
      </c>
      <c r="O108" s="59">
        <f t="shared" si="17"/>
        <v>12.027198350694444</v>
      </c>
      <c r="P108" s="59" t="e">
        <f t="shared" si="18"/>
        <v>#DIV/0!</v>
      </c>
      <c r="Q108" s="6"/>
      <c r="R108" s="153">
        <f t="shared" si="19"/>
        <v>570.29600000000005</v>
      </c>
      <c r="S108" s="153">
        <f t="shared" si="20"/>
        <v>55.035000000000004</v>
      </c>
      <c r="T108" s="153">
        <f t="shared" si="21"/>
        <v>0</v>
      </c>
      <c r="U108" s="6">
        <f t="shared" si="22"/>
        <v>1.2206194775118462</v>
      </c>
      <c r="V108" s="6">
        <f t="shared" si="35"/>
        <v>8.2008432478081483E-2</v>
      </c>
      <c r="W108" s="6">
        <f t="shared" si="23"/>
        <v>-6.6136626198868926E-19</v>
      </c>
      <c r="X108" s="154">
        <f t="shared" si="36"/>
        <v>24.698896752566696</v>
      </c>
      <c r="Y108" s="154">
        <f t="shared" si="36"/>
        <v>1.6594178971687876</v>
      </c>
      <c r="Z108" s="154">
        <f t="shared" si="36"/>
        <v>-1.3382562970228435E-17</v>
      </c>
      <c r="AA108" s="155">
        <f t="shared" si="24"/>
        <v>14.884072779199663</v>
      </c>
      <c r="AB108" s="6"/>
      <c r="AC108" s="59">
        <f t="shared" si="25"/>
        <v>-9.7560000000000002</v>
      </c>
      <c r="AD108" s="59">
        <f t="shared" si="26"/>
        <v>10.064</v>
      </c>
      <c r="AE108" s="59" t="e">
        <f t="shared" si="27"/>
        <v>#DIV/0!</v>
      </c>
      <c r="AF108" s="58">
        <f t="shared" si="28"/>
        <v>-9.761093703813172</v>
      </c>
      <c r="AG108" s="58">
        <f t="shared" si="29"/>
        <v>12.027198350694444</v>
      </c>
      <c r="AH108" s="58" t="e">
        <f t="shared" si="30"/>
        <v>#DIV/0!</v>
      </c>
      <c r="AI108" s="6"/>
      <c r="AJ108" s="6">
        <f t="shared" si="31"/>
        <v>1.3175579598365235</v>
      </c>
      <c r="AK108" s="6">
        <f t="shared" si="32"/>
        <v>8.1510946100752588E-2</v>
      </c>
      <c r="AL108" s="6" t="e">
        <f t="shared" si="33"/>
        <v>#DIV/0!</v>
      </c>
      <c r="AM108" s="154">
        <f t="shared" si="37"/>
        <v>26.6604200695371</v>
      </c>
      <c r="AN108" s="154">
        <f t="shared" si="37"/>
        <v>1.6493513982345727</v>
      </c>
      <c r="AO108" s="154" t="e">
        <f t="shared" si="37"/>
        <v>#DIV/0!</v>
      </c>
      <c r="AP108" s="155">
        <f t="shared" si="34"/>
        <v>16.16418435639233</v>
      </c>
    </row>
    <row r="109" spans="1:42">
      <c r="A109" s="1" t="s">
        <v>116</v>
      </c>
      <c r="C109" s="1">
        <v>5.024</v>
      </c>
      <c r="D109" s="1">
        <v>687.99099999999999</v>
      </c>
      <c r="E109" s="1">
        <v>-9.6319999999999997</v>
      </c>
      <c r="F109" s="42">
        <v>58.752000000000002</v>
      </c>
      <c r="G109" s="1">
        <v>9.2080000000000002</v>
      </c>
      <c r="H109" s="42"/>
      <c r="I109" s="42"/>
      <c r="J109" s="6"/>
      <c r="K109" s="58">
        <f t="shared" si="13"/>
        <v>-9.6390770847702445</v>
      </c>
      <c r="L109" s="58">
        <f t="shared" si="14"/>
        <v>11.014165943287038</v>
      </c>
      <c r="M109" s="58">
        <f t="shared" si="15"/>
        <v>-2.3692080120277428</v>
      </c>
      <c r="N109" s="59">
        <f t="shared" si="16"/>
        <v>-9.6390770847702445</v>
      </c>
      <c r="O109" s="59">
        <f t="shared" si="17"/>
        <v>11.014165943287038</v>
      </c>
      <c r="P109" s="59" t="e">
        <f t="shared" si="18"/>
        <v>#DIV/0!</v>
      </c>
      <c r="Q109" s="6"/>
      <c r="R109" s="153">
        <f t="shared" si="19"/>
        <v>687.99099999999999</v>
      </c>
      <c r="S109" s="153">
        <f t="shared" si="20"/>
        <v>58.752000000000002</v>
      </c>
      <c r="T109" s="153">
        <f t="shared" si="21"/>
        <v>0</v>
      </c>
      <c r="U109" s="6">
        <f t="shared" si="22"/>
        <v>1.4677650120665309</v>
      </c>
      <c r="V109" s="6">
        <f t="shared" si="35"/>
        <v>8.757492751734626E-2</v>
      </c>
      <c r="W109" s="6">
        <f t="shared" si="23"/>
        <v>-6.6136626198868926E-19</v>
      </c>
      <c r="X109" s="154">
        <f t="shared" si="36"/>
        <v>29.215067915337002</v>
      </c>
      <c r="Y109" s="154">
        <f t="shared" si="36"/>
        <v>1.7431315190554588</v>
      </c>
      <c r="Z109" s="154">
        <f t="shared" si="36"/>
        <v>-1.3164137380348116E-17</v>
      </c>
      <c r="AA109" s="155">
        <f t="shared" si="24"/>
        <v>16.760105359788117</v>
      </c>
      <c r="AB109" s="6"/>
      <c r="AC109" s="59">
        <f t="shared" si="25"/>
        <v>-9.6319999999999997</v>
      </c>
      <c r="AD109" s="59">
        <f t="shared" si="26"/>
        <v>9.2080000000000002</v>
      </c>
      <c r="AE109" s="59" t="e">
        <f t="shared" si="27"/>
        <v>#DIV/0!</v>
      </c>
      <c r="AF109" s="58">
        <f t="shared" si="28"/>
        <v>-9.6390770847702445</v>
      </c>
      <c r="AG109" s="58">
        <f t="shared" si="29"/>
        <v>11.014165943287038</v>
      </c>
      <c r="AH109" s="58" t="e">
        <f t="shared" si="30"/>
        <v>#DIV/0!</v>
      </c>
      <c r="AI109" s="6"/>
      <c r="AJ109" s="6">
        <f t="shared" si="31"/>
        <v>1.5894693603775751</v>
      </c>
      <c r="AK109" s="6">
        <f t="shared" si="32"/>
        <v>8.7016100759724102E-2</v>
      </c>
      <c r="AL109" s="6" t="e">
        <f t="shared" si="33"/>
        <v>#DIV/0!</v>
      </c>
      <c r="AM109" s="154">
        <f t="shared" si="37"/>
        <v>31.637527077579126</v>
      </c>
      <c r="AN109" s="154">
        <f t="shared" si="37"/>
        <v>1.7320083749945085</v>
      </c>
      <c r="AO109" s="154" t="e">
        <f t="shared" si="37"/>
        <v>#DIV/0!</v>
      </c>
      <c r="AP109" s="155">
        <f t="shared" si="34"/>
        <v>18.266382272937587</v>
      </c>
    </row>
    <row r="110" spans="1:42">
      <c r="A110" s="1" t="s">
        <v>113</v>
      </c>
      <c r="C110" s="1">
        <v>4.9790000000000001</v>
      </c>
      <c r="D110" s="1">
        <v>621.01899999999989</v>
      </c>
      <c r="E110" s="1">
        <v>-9.7840000000000007</v>
      </c>
      <c r="F110" s="42">
        <v>50.978999999999999</v>
      </c>
      <c r="G110" s="1">
        <v>9.7490000000000006</v>
      </c>
      <c r="H110" s="42"/>
      <c r="I110" s="42"/>
      <c r="J110" s="6"/>
      <c r="K110" s="58">
        <f t="shared" si="13"/>
        <v>-9.7886458435970596</v>
      </c>
      <c r="L110" s="58">
        <f t="shared" si="14"/>
        <v>11.654411892361113</v>
      </c>
      <c r="M110" s="58">
        <f t="shared" si="15"/>
        <v>-2.3692080120277428</v>
      </c>
      <c r="N110" s="59">
        <f t="shared" si="16"/>
        <v>-9.7886458435970596</v>
      </c>
      <c r="O110" s="59">
        <f t="shared" si="17"/>
        <v>11.654411892361113</v>
      </c>
      <c r="P110" s="59" t="e">
        <f t="shared" si="18"/>
        <v>#DIV/0!</v>
      </c>
      <c r="Q110" s="6"/>
      <c r="R110" s="153">
        <f t="shared" si="19"/>
        <v>621.01899999999989</v>
      </c>
      <c r="S110" s="153">
        <f t="shared" si="20"/>
        <v>50.978999999999999</v>
      </c>
      <c r="T110" s="153">
        <f t="shared" si="21"/>
        <v>0</v>
      </c>
      <c r="U110" s="6">
        <f t="shared" si="22"/>
        <v>1.3271317588255573</v>
      </c>
      <c r="V110" s="6">
        <f t="shared" si="35"/>
        <v>7.5934258714493122E-2</v>
      </c>
      <c r="W110" s="6">
        <f t="shared" si="23"/>
        <v>-6.6136626198868926E-19</v>
      </c>
      <c r="X110" s="154">
        <f t="shared" si="36"/>
        <v>26.654584431121858</v>
      </c>
      <c r="Y110" s="154">
        <f t="shared" si="36"/>
        <v>1.5250905546192632</v>
      </c>
      <c r="Z110" s="154">
        <f t="shared" si="36"/>
        <v>-1.3283114319917439E-17</v>
      </c>
      <c r="AA110" s="155">
        <f t="shared" si="24"/>
        <v>17.477378212322702</v>
      </c>
      <c r="AB110" s="6"/>
      <c r="AC110" s="59">
        <f t="shared" si="25"/>
        <v>-9.7840000000000007</v>
      </c>
      <c r="AD110" s="59">
        <f t="shared" si="26"/>
        <v>9.7490000000000006</v>
      </c>
      <c r="AE110" s="59" t="e">
        <f t="shared" si="27"/>
        <v>#DIV/0!</v>
      </c>
      <c r="AF110" s="58">
        <f t="shared" si="28"/>
        <v>-9.7886458435970596</v>
      </c>
      <c r="AG110" s="58">
        <f t="shared" si="29"/>
        <v>11.654411892361113</v>
      </c>
      <c r="AH110" s="58" t="e">
        <f t="shared" si="30"/>
        <v>#DIV/0!</v>
      </c>
      <c r="AI110" s="6"/>
      <c r="AJ110" s="6">
        <f t="shared" si="31"/>
        <v>1.434743583436878</v>
      </c>
      <c r="AK110" s="6">
        <f t="shared" si="32"/>
        <v>7.5503707118565744E-2</v>
      </c>
      <c r="AL110" s="6" t="e">
        <f t="shared" si="33"/>
        <v>#DIV/0!</v>
      </c>
      <c r="AM110" s="154">
        <f t="shared" si="37"/>
        <v>28.815898442194776</v>
      </c>
      <c r="AN110" s="154">
        <f t="shared" si="37"/>
        <v>1.5164432038273898</v>
      </c>
      <c r="AO110" s="154" t="e">
        <f t="shared" si="37"/>
        <v>#DIV/0!</v>
      </c>
      <c r="AP110" s="155">
        <f t="shared" si="34"/>
        <v>19.002293240831964</v>
      </c>
    </row>
    <row r="111" spans="1:42">
      <c r="A111" s="1" t="s">
        <v>110</v>
      </c>
      <c r="C111" s="1">
        <v>5.0579999999999998</v>
      </c>
      <c r="D111" s="1">
        <v>510.10599999999999</v>
      </c>
      <c r="E111" s="1">
        <v>-8.9930000000000003</v>
      </c>
      <c r="F111" s="42">
        <v>37.301000000000002</v>
      </c>
      <c r="G111" s="1">
        <v>8.9160000000000004</v>
      </c>
      <c r="H111" s="42"/>
      <c r="I111" s="42"/>
      <c r="J111" s="6"/>
      <c r="K111" s="58">
        <f t="shared" si="13"/>
        <v>-9.0102978947022567</v>
      </c>
      <c r="L111" s="58">
        <f t="shared" si="14"/>
        <v>10.668598813657409</v>
      </c>
      <c r="M111" s="58">
        <f t="shared" si="15"/>
        <v>-2.3692080120277428</v>
      </c>
      <c r="N111" s="59">
        <f t="shared" si="16"/>
        <v>-9.0102978947022567</v>
      </c>
      <c r="O111" s="59">
        <f t="shared" si="17"/>
        <v>10.668598813657409</v>
      </c>
      <c r="P111" s="59" t="e">
        <f t="shared" si="18"/>
        <v>#DIV/0!</v>
      </c>
      <c r="Q111" s="6"/>
      <c r="R111" s="153">
        <f t="shared" si="19"/>
        <v>510.10599999999999</v>
      </c>
      <c r="S111" s="153">
        <f t="shared" si="20"/>
        <v>37.301000000000002</v>
      </c>
      <c r="T111" s="153">
        <f t="shared" si="21"/>
        <v>0</v>
      </c>
      <c r="U111" s="6">
        <f t="shared" si="22"/>
        <v>1.0942276195327776</v>
      </c>
      <c r="V111" s="6">
        <f t="shared" si="35"/>
        <v>5.5450395613319173E-2</v>
      </c>
      <c r="W111" s="6">
        <f t="shared" si="23"/>
        <v>-6.6136626198868926E-19</v>
      </c>
      <c r="X111" s="154">
        <f t="shared" si="36"/>
        <v>21.633602600489869</v>
      </c>
      <c r="Y111" s="154">
        <f t="shared" si="36"/>
        <v>1.0962909373926291</v>
      </c>
      <c r="Z111" s="154">
        <f t="shared" si="36"/>
        <v>-1.3075647726150442E-17</v>
      </c>
      <c r="AA111" s="155">
        <f t="shared" si="24"/>
        <v>19.733450184257016</v>
      </c>
      <c r="AB111" s="6"/>
      <c r="AC111" s="59">
        <f t="shared" si="25"/>
        <v>-8.9930000000000003</v>
      </c>
      <c r="AD111" s="59">
        <f t="shared" si="26"/>
        <v>8.9160000000000004</v>
      </c>
      <c r="AE111" s="59" t="e">
        <f t="shared" si="27"/>
        <v>#DIV/0!</v>
      </c>
      <c r="AF111" s="58">
        <f t="shared" si="28"/>
        <v>-9.0102978947022567</v>
      </c>
      <c r="AG111" s="58">
        <f t="shared" si="29"/>
        <v>10.668598813657409</v>
      </c>
      <c r="AH111" s="58" t="e">
        <f t="shared" si="30"/>
        <v>#DIV/0!</v>
      </c>
      <c r="AI111" s="6"/>
      <c r="AJ111" s="6">
        <f t="shared" si="31"/>
        <v>1.1785006744924909</v>
      </c>
      <c r="AK111" s="6">
        <f t="shared" si="32"/>
        <v>5.5245567375382429E-2</v>
      </c>
      <c r="AL111" s="6" t="e">
        <f t="shared" si="33"/>
        <v>#DIV/0!</v>
      </c>
      <c r="AM111" s="154">
        <f t="shared" si="37"/>
        <v>23.299736545917181</v>
      </c>
      <c r="AN111" s="154">
        <f t="shared" si="37"/>
        <v>1.0922413478723296</v>
      </c>
      <c r="AO111" s="154" t="e">
        <f t="shared" si="37"/>
        <v>#DIV/0!</v>
      </c>
      <c r="AP111" s="155">
        <f t="shared" si="34"/>
        <v>21.332040387689709</v>
      </c>
    </row>
    <row r="112" spans="1:42">
      <c r="A112" s="1" t="s">
        <v>107</v>
      </c>
      <c r="C112" s="1">
        <v>5.0940000000000003</v>
      </c>
      <c r="D112" s="1">
        <v>661.43399999999997</v>
      </c>
      <c r="E112" s="1">
        <v>-9.298</v>
      </c>
      <c r="F112" s="42">
        <v>50.484000000000002</v>
      </c>
      <c r="G112" s="1">
        <v>9</v>
      </c>
      <c r="H112" s="42"/>
      <c r="I112" s="42"/>
      <c r="J112" s="6"/>
      <c r="K112" s="58">
        <f t="shared" si="13"/>
        <v>-9.3104194173481662</v>
      </c>
      <c r="L112" s="58">
        <f t="shared" si="14"/>
        <v>10.76800853587963</v>
      </c>
      <c r="M112" s="58">
        <f t="shared" si="15"/>
        <v>-2.3692080120277428</v>
      </c>
      <c r="N112" s="59">
        <f t="shared" si="16"/>
        <v>-9.3104194173481662</v>
      </c>
      <c r="O112" s="59">
        <f t="shared" si="17"/>
        <v>10.76800853587963</v>
      </c>
      <c r="P112" s="59" t="e">
        <f t="shared" si="18"/>
        <v>#DIV/0!</v>
      </c>
      <c r="Q112" s="6"/>
      <c r="R112" s="153">
        <f t="shared" si="19"/>
        <v>661.43399999999997</v>
      </c>
      <c r="S112" s="153">
        <f t="shared" si="20"/>
        <v>50.484000000000002</v>
      </c>
      <c r="T112" s="153">
        <f t="shared" si="21"/>
        <v>0</v>
      </c>
      <c r="U112" s="6">
        <f t="shared" si="22"/>
        <v>1.4119984632652329</v>
      </c>
      <c r="V112" s="6">
        <f t="shared" si="35"/>
        <v>7.5192957922339224E-2</v>
      </c>
      <c r="W112" s="6">
        <f t="shared" si="23"/>
        <v>-6.6136626198868926E-19</v>
      </c>
      <c r="X112" s="154">
        <f t="shared" si="36"/>
        <v>27.718854795155728</v>
      </c>
      <c r="Y112" s="154">
        <f t="shared" si="36"/>
        <v>1.47610832199331</v>
      </c>
      <c r="Z112" s="154">
        <f t="shared" si="36"/>
        <v>-1.2983240321725347E-17</v>
      </c>
      <c r="AA112" s="155">
        <f t="shared" si="24"/>
        <v>18.778333799869568</v>
      </c>
      <c r="AB112" s="6"/>
      <c r="AC112" s="59">
        <f t="shared" si="25"/>
        <v>-9.298</v>
      </c>
      <c r="AD112" s="59">
        <f t="shared" si="26"/>
        <v>9</v>
      </c>
      <c r="AE112" s="59" t="e">
        <f t="shared" si="27"/>
        <v>#DIV/0!</v>
      </c>
      <c r="AF112" s="58">
        <f t="shared" si="28"/>
        <v>-9.3104194173481662</v>
      </c>
      <c r="AG112" s="58">
        <f t="shared" si="29"/>
        <v>10.76800853587963</v>
      </c>
      <c r="AH112" s="58" t="e">
        <f t="shared" si="30"/>
        <v>#DIV/0!</v>
      </c>
      <c r="AI112" s="6"/>
      <c r="AJ112" s="6">
        <f t="shared" si="31"/>
        <v>1.5281145784057946</v>
      </c>
      <c r="AK112" s="6">
        <f t="shared" si="32"/>
        <v>7.4770575142189391E-2</v>
      </c>
      <c r="AL112" s="6" t="e">
        <f t="shared" si="33"/>
        <v>#DIV/0!</v>
      </c>
      <c r="AM112" s="154">
        <f t="shared" si="37"/>
        <v>29.998323093949637</v>
      </c>
      <c r="AN112" s="154">
        <f t="shared" si="37"/>
        <v>1.4678165516723476</v>
      </c>
      <c r="AO112" s="154" t="e">
        <f t="shared" si="37"/>
        <v>#DIV/0!</v>
      </c>
      <c r="AP112" s="155">
        <f t="shared" si="34"/>
        <v>20.437378948868805</v>
      </c>
    </row>
    <row r="113" spans="1:42">
      <c r="A113" s="1" t="s">
        <v>104</v>
      </c>
      <c r="C113" s="1">
        <v>4.9669999999999996</v>
      </c>
      <c r="D113" s="1">
        <v>557.48</v>
      </c>
      <c r="E113" s="1">
        <v>-9.7409999999999997</v>
      </c>
      <c r="F113" s="42">
        <v>37.701999999999998</v>
      </c>
      <c r="G113" s="1">
        <v>8.5820000000000007</v>
      </c>
      <c r="H113" s="42"/>
      <c r="I113" s="42"/>
      <c r="J113" s="6"/>
      <c r="K113" s="58">
        <f t="shared" si="13"/>
        <v>-9.7463336289289462</v>
      </c>
      <c r="L113" s="58">
        <f t="shared" si="14"/>
        <v>10.273326822916669</v>
      </c>
      <c r="M113" s="58">
        <f t="shared" si="15"/>
        <v>-2.3692080120277428</v>
      </c>
      <c r="N113" s="59">
        <f t="shared" si="16"/>
        <v>-9.7463336289289462</v>
      </c>
      <c r="O113" s="59">
        <f t="shared" si="17"/>
        <v>10.273326822916669</v>
      </c>
      <c r="P113" s="59" t="e">
        <f t="shared" si="18"/>
        <v>#DIV/0!</v>
      </c>
      <c r="Q113" s="6"/>
      <c r="R113" s="153">
        <f t="shared" si="19"/>
        <v>557.48</v>
      </c>
      <c r="S113" s="153">
        <f t="shared" si="20"/>
        <v>37.701999999999998</v>
      </c>
      <c r="T113" s="153">
        <f t="shared" si="21"/>
        <v>0</v>
      </c>
      <c r="U113" s="6">
        <f t="shared" si="22"/>
        <v>1.1937073982319035</v>
      </c>
      <c r="V113" s="6">
        <f t="shared" si="35"/>
        <v>5.6050924133831725E-2</v>
      </c>
      <c r="W113" s="6">
        <f t="shared" si="23"/>
        <v>-6.6136626198868926E-19</v>
      </c>
      <c r="X113" s="154">
        <f t="shared" si="36"/>
        <v>24.0327642084136</v>
      </c>
      <c r="Y113" s="154">
        <f t="shared" si="36"/>
        <v>1.1284663606569707</v>
      </c>
      <c r="Z113" s="154">
        <f t="shared" si="36"/>
        <v>-1.3315205596712085E-17</v>
      </c>
      <c r="AA113" s="155">
        <f t="shared" si="24"/>
        <v>21.296837058060113</v>
      </c>
      <c r="AB113" s="6"/>
      <c r="AC113" s="59">
        <f t="shared" si="25"/>
        <v>-9.7409999999999997</v>
      </c>
      <c r="AD113" s="59">
        <f t="shared" si="26"/>
        <v>8.5820000000000007</v>
      </c>
      <c r="AE113" s="59" t="e">
        <f t="shared" si="27"/>
        <v>#DIV/0!</v>
      </c>
      <c r="AF113" s="58">
        <f t="shared" si="28"/>
        <v>-9.7463336289289462</v>
      </c>
      <c r="AG113" s="58">
        <f t="shared" si="29"/>
        <v>10.273326822916669</v>
      </c>
      <c r="AH113" s="58" t="e">
        <f t="shared" si="30"/>
        <v>#DIV/0!</v>
      </c>
      <c r="AI113" s="6"/>
      <c r="AJ113" s="6">
        <f t="shared" si="31"/>
        <v>1.2879490851236288</v>
      </c>
      <c r="AK113" s="6">
        <f t="shared" si="32"/>
        <v>5.5839478329982255E-2</v>
      </c>
      <c r="AL113" s="6" t="e">
        <f t="shared" si="33"/>
        <v>#DIV/0!</v>
      </c>
      <c r="AM113" s="154">
        <f t="shared" si="37"/>
        <v>25.93012049775778</v>
      </c>
      <c r="AN113" s="154">
        <f t="shared" si="37"/>
        <v>1.1242093482984148</v>
      </c>
      <c r="AO113" s="154" t="e">
        <f t="shared" si="37"/>
        <v>#DIV/0!</v>
      </c>
      <c r="AP113" s="155">
        <f t="shared" si="34"/>
        <v>23.065206259852932</v>
      </c>
    </row>
    <row r="114" spans="1:42">
      <c r="A114" s="1" t="s">
        <v>101</v>
      </c>
      <c r="C114" s="1">
        <v>5.07</v>
      </c>
      <c r="D114" s="1">
        <v>645.16199999999992</v>
      </c>
      <c r="E114" s="1">
        <v>-8.4710000000000001</v>
      </c>
      <c r="F114" s="42">
        <v>47.221000000000004</v>
      </c>
      <c r="G114" s="1">
        <v>8.6999999999999993</v>
      </c>
      <c r="H114" s="42"/>
      <c r="I114" s="42"/>
      <c r="J114" s="6"/>
      <c r="K114" s="58">
        <f t="shared" si="13"/>
        <v>-8.496647288731225</v>
      </c>
      <c r="L114" s="58">
        <f t="shared" si="14"/>
        <v>10.412973813657407</v>
      </c>
      <c r="M114" s="58">
        <f t="shared" si="15"/>
        <v>-2.3692080120277428</v>
      </c>
      <c r="N114" s="59">
        <f t="shared" si="16"/>
        <v>-8.496647288731225</v>
      </c>
      <c r="O114" s="59">
        <f t="shared" si="17"/>
        <v>10.412973813657407</v>
      </c>
      <c r="P114" s="59" t="e">
        <f t="shared" si="18"/>
        <v>#DIV/0!</v>
      </c>
      <c r="Q114" s="6"/>
      <c r="R114" s="153">
        <f t="shared" si="19"/>
        <v>645.16199999999992</v>
      </c>
      <c r="S114" s="153">
        <f t="shared" si="20"/>
        <v>47.221000000000004</v>
      </c>
      <c r="T114" s="153">
        <f t="shared" si="21"/>
        <v>0</v>
      </c>
      <c r="U114" s="6">
        <f t="shared" si="22"/>
        <v>1.3778291940671035</v>
      </c>
      <c r="V114" s="6">
        <f t="shared" si="35"/>
        <v>7.0306363003555E-2</v>
      </c>
      <c r="W114" s="6">
        <f t="shared" si="23"/>
        <v>-6.6136626198868926E-19</v>
      </c>
      <c r="X114" s="154">
        <f t="shared" si="36"/>
        <v>27.17611822617561</v>
      </c>
      <c r="Y114" s="154">
        <f t="shared" si="36"/>
        <v>1.386713274231854</v>
      </c>
      <c r="Z114" s="154">
        <f t="shared" si="36"/>
        <v>-1.3044699447508664E-17</v>
      </c>
      <c r="AA114" s="155">
        <f t="shared" si="24"/>
        <v>19.597503486241131</v>
      </c>
      <c r="AB114" s="6"/>
      <c r="AC114" s="59">
        <f t="shared" si="25"/>
        <v>-8.4710000000000001</v>
      </c>
      <c r="AD114" s="59">
        <f t="shared" si="26"/>
        <v>8.6999999999999993</v>
      </c>
      <c r="AE114" s="59" t="e">
        <f t="shared" si="27"/>
        <v>#DIV/0!</v>
      </c>
      <c r="AF114" s="58">
        <f t="shared" si="28"/>
        <v>-8.496647288731225</v>
      </c>
      <c r="AG114" s="58">
        <f t="shared" si="29"/>
        <v>10.412973813657407</v>
      </c>
      <c r="AH114" s="58" t="e">
        <f t="shared" si="30"/>
        <v>#DIV/0!</v>
      </c>
      <c r="AI114" s="6"/>
      <c r="AJ114" s="6">
        <f t="shared" si="31"/>
        <v>1.4905212880399845</v>
      </c>
      <c r="AK114" s="6">
        <f t="shared" si="32"/>
        <v>6.9937828396904475E-2</v>
      </c>
      <c r="AL114" s="6" t="e">
        <f t="shared" si="33"/>
        <v>#DIV/0!</v>
      </c>
      <c r="AM114" s="154">
        <f t="shared" si="37"/>
        <v>29.398841973175234</v>
      </c>
      <c r="AN114" s="154">
        <f t="shared" si="37"/>
        <v>1.3794443470789837</v>
      </c>
      <c r="AO114" s="154" t="e">
        <f t="shared" si="37"/>
        <v>#DIV/0!</v>
      </c>
      <c r="AP114" s="155">
        <f t="shared" si="34"/>
        <v>21.312089926228772</v>
      </c>
    </row>
    <row r="115" spans="1:42">
      <c r="A115" s="1" t="s">
        <v>98</v>
      </c>
      <c r="C115" s="1">
        <v>5.0289999999999999</v>
      </c>
      <c r="D115" s="1">
        <v>571.20500000000004</v>
      </c>
      <c r="E115" s="1">
        <v>-8.2739999999999991</v>
      </c>
      <c r="F115" s="42">
        <v>44.345000000000006</v>
      </c>
      <c r="G115" s="1">
        <v>9.1720000000000006</v>
      </c>
      <c r="H115" s="42"/>
      <c r="I115" s="42"/>
      <c r="J115" s="6"/>
      <c r="K115" s="58">
        <f t="shared" si="13"/>
        <v>-8.302798305251736</v>
      </c>
      <c r="L115" s="58">
        <f t="shared" si="14"/>
        <v>10.971561776620371</v>
      </c>
      <c r="M115" s="58">
        <f t="shared" si="15"/>
        <v>-2.3692080120277428</v>
      </c>
      <c r="N115" s="59">
        <f t="shared" si="16"/>
        <v>-8.302798305251736</v>
      </c>
      <c r="O115" s="59">
        <f t="shared" si="17"/>
        <v>10.971561776620371</v>
      </c>
      <c r="P115" s="59" t="e">
        <f t="shared" si="18"/>
        <v>#DIV/0!</v>
      </c>
      <c r="Q115" s="6"/>
      <c r="R115" s="153">
        <f t="shared" si="19"/>
        <v>571.20500000000004</v>
      </c>
      <c r="S115" s="153">
        <f t="shared" si="20"/>
        <v>44.345000000000006</v>
      </c>
      <c r="T115" s="153">
        <f t="shared" si="21"/>
        <v>0</v>
      </c>
      <c r="U115" s="6">
        <f t="shared" si="22"/>
        <v>1.2225282696517861</v>
      </c>
      <c r="V115" s="6">
        <f t="shared" si="35"/>
        <v>6.5999330522272928E-2</v>
      </c>
      <c r="W115" s="6">
        <f t="shared" si="23"/>
        <v>-6.6136626198868926E-19</v>
      </c>
      <c r="X115" s="154">
        <f t="shared" si="36"/>
        <v>24.309569887687136</v>
      </c>
      <c r="Y115" s="154">
        <f t="shared" si="36"/>
        <v>1.3123748363943712</v>
      </c>
      <c r="Z115" s="154">
        <f t="shared" si="36"/>
        <v>-1.3151049154676661E-17</v>
      </c>
      <c r="AA115" s="155">
        <f t="shared" si="24"/>
        <v>18.523343494207367</v>
      </c>
      <c r="AB115" s="6"/>
      <c r="AC115" s="59">
        <f t="shared" si="25"/>
        <v>-8.2739999999999991</v>
      </c>
      <c r="AD115" s="59">
        <f t="shared" si="26"/>
        <v>9.1720000000000006</v>
      </c>
      <c r="AE115" s="59" t="e">
        <f t="shared" si="27"/>
        <v>#DIV/0!</v>
      </c>
      <c r="AF115" s="58">
        <f t="shared" si="28"/>
        <v>-8.302798305251736</v>
      </c>
      <c r="AG115" s="58">
        <f t="shared" si="29"/>
        <v>10.971561776620371</v>
      </c>
      <c r="AH115" s="58" t="e">
        <f t="shared" si="30"/>
        <v>#DIV/0!</v>
      </c>
      <c r="AI115" s="6"/>
      <c r="AJ115" s="6">
        <f t="shared" si="31"/>
        <v>1.319658027495233</v>
      </c>
      <c r="AK115" s="6">
        <f t="shared" si="32"/>
        <v>6.5678257560422879E-2</v>
      </c>
      <c r="AL115" s="6" t="e">
        <f t="shared" si="33"/>
        <v>#DIV/0!</v>
      </c>
      <c r="AM115" s="154">
        <f t="shared" si="37"/>
        <v>26.240962964709347</v>
      </c>
      <c r="AN115" s="154">
        <f t="shared" si="37"/>
        <v>1.3059904068487349</v>
      </c>
      <c r="AO115" s="154" t="e">
        <f t="shared" si="37"/>
        <v>#DIV/0!</v>
      </c>
      <c r="AP115" s="155">
        <f t="shared" si="34"/>
        <v>20.092768543397639</v>
      </c>
    </row>
    <row r="116" spans="1:42">
      <c r="A116" s="1" t="s">
        <v>95</v>
      </c>
      <c r="C116" s="1">
        <v>5.1079999999999997</v>
      </c>
      <c r="D116" s="1">
        <v>588.55900000000008</v>
      </c>
      <c r="E116" s="1">
        <v>-9.2530000000000001</v>
      </c>
      <c r="F116" s="42">
        <v>31.784999999999997</v>
      </c>
      <c r="G116" s="1">
        <v>8.016</v>
      </c>
      <c r="H116" s="42"/>
      <c r="I116" s="42"/>
      <c r="J116" s="6"/>
      <c r="K116" s="58">
        <f t="shared" si="13"/>
        <v>-9.2661391926954924</v>
      </c>
      <c r="L116" s="58">
        <f t="shared" si="14"/>
        <v>9.6034946469907414</v>
      </c>
      <c r="M116" s="58">
        <f t="shared" si="15"/>
        <v>-2.3692080120277428</v>
      </c>
      <c r="N116" s="59">
        <f t="shared" si="16"/>
        <v>-9.2661391926954924</v>
      </c>
      <c r="O116" s="59">
        <f t="shared" si="17"/>
        <v>9.6034946469907414</v>
      </c>
      <c r="P116" s="59" t="e">
        <f t="shared" si="18"/>
        <v>#DIV/0!</v>
      </c>
      <c r="Q116" s="6"/>
      <c r="R116" s="153">
        <f t="shared" si="19"/>
        <v>588.55900000000008</v>
      </c>
      <c r="S116" s="153">
        <f t="shared" si="20"/>
        <v>31.784999999999997</v>
      </c>
      <c r="T116" s="153">
        <f t="shared" si="21"/>
        <v>0</v>
      </c>
      <c r="U116" s="6">
        <f t="shared" si="22"/>
        <v>1.2589696104620329</v>
      </c>
      <c r="V116" s="6">
        <f t="shared" si="35"/>
        <v>4.7189758907216259E-2</v>
      </c>
      <c r="W116" s="6">
        <f t="shared" si="23"/>
        <v>-6.6136626198868926E-19</v>
      </c>
      <c r="X116" s="154">
        <f t="shared" si="36"/>
        <v>24.647016649609103</v>
      </c>
      <c r="Y116" s="154">
        <f t="shared" si="36"/>
        <v>0.92384022919374043</v>
      </c>
      <c r="Z116" s="154">
        <f t="shared" si="36"/>
        <v>-1.294765587291874E-17</v>
      </c>
      <c r="AA116" s="155">
        <f t="shared" si="24"/>
        <v>26.678873544096689</v>
      </c>
      <c r="AB116" s="6"/>
      <c r="AC116" s="59">
        <f t="shared" si="25"/>
        <v>-9.2530000000000001</v>
      </c>
      <c r="AD116" s="59">
        <f t="shared" si="26"/>
        <v>8.016</v>
      </c>
      <c r="AE116" s="59" t="e">
        <f t="shared" si="27"/>
        <v>#DIV/0!</v>
      </c>
      <c r="AF116" s="58">
        <f t="shared" si="28"/>
        <v>-9.2661391926954924</v>
      </c>
      <c r="AG116" s="58">
        <f t="shared" si="29"/>
        <v>9.6034946469907414</v>
      </c>
      <c r="AH116" s="58" t="e">
        <f t="shared" si="30"/>
        <v>#DIV/0!</v>
      </c>
      <c r="AI116" s="6"/>
      <c r="AJ116" s="6">
        <f t="shared" si="31"/>
        <v>1.3597510683634892</v>
      </c>
      <c r="AK116" s="6">
        <f t="shared" si="32"/>
        <v>4.7075959331560287E-2</v>
      </c>
      <c r="AL116" s="6" t="e">
        <f t="shared" si="33"/>
        <v>#DIV/0!</v>
      </c>
      <c r="AM116" s="154">
        <f t="shared" si="37"/>
        <v>26.620028746348655</v>
      </c>
      <c r="AN116" s="154">
        <f t="shared" si="37"/>
        <v>0.92161235966249588</v>
      </c>
      <c r="AO116" s="154" t="e">
        <f t="shared" si="37"/>
        <v>#DIV/0!</v>
      </c>
      <c r="AP116" s="155">
        <f t="shared" si="34"/>
        <v>28.884192434330188</v>
      </c>
    </row>
    <row r="117" spans="1:42">
      <c r="A117" s="1" t="s">
        <v>87</v>
      </c>
      <c r="C117" s="1">
        <v>5.0019999999999998</v>
      </c>
      <c r="D117" s="1">
        <v>686.75900000000001</v>
      </c>
      <c r="E117" s="1">
        <v>-8.7620000000000005</v>
      </c>
      <c r="F117" s="42">
        <v>40.132999999999996</v>
      </c>
      <c r="G117" s="1">
        <v>8.3719999999999999</v>
      </c>
      <c r="H117" s="42"/>
      <c r="I117" s="42"/>
      <c r="J117" s="6"/>
      <c r="K117" s="58">
        <f t="shared" si="13"/>
        <v>-8.7829927414851916</v>
      </c>
      <c r="L117" s="58">
        <f t="shared" si="14"/>
        <v>10.024802517361111</v>
      </c>
      <c r="M117" s="58">
        <f t="shared" si="15"/>
        <v>-2.3692080120277428</v>
      </c>
      <c r="N117" s="59">
        <f t="shared" si="16"/>
        <v>-8.7829927414851916</v>
      </c>
      <c r="O117" s="59">
        <f t="shared" si="17"/>
        <v>10.024802517361111</v>
      </c>
      <c r="P117" s="59" t="e">
        <f t="shared" si="18"/>
        <v>#DIV/0!</v>
      </c>
      <c r="Q117" s="6"/>
      <c r="R117" s="153">
        <f t="shared" si="19"/>
        <v>686.75900000000001</v>
      </c>
      <c r="S117" s="153">
        <f t="shared" si="20"/>
        <v>40.132999999999996</v>
      </c>
      <c r="T117" s="153">
        <f t="shared" si="21"/>
        <v>0</v>
      </c>
      <c r="U117" s="6">
        <f t="shared" si="22"/>
        <v>1.4651779582531033</v>
      </c>
      <c r="V117" s="6">
        <f t="shared" si="35"/>
        <v>5.9691534690854225E-2</v>
      </c>
      <c r="W117" s="6">
        <f t="shared" si="23"/>
        <v>-6.6136626198868926E-19</v>
      </c>
      <c r="X117" s="154">
        <f t="shared" si="36"/>
        <v>29.291842428090831</v>
      </c>
      <c r="Y117" s="154">
        <f t="shared" si="36"/>
        <v>1.1933533524760942</v>
      </c>
      <c r="Z117" s="154">
        <f t="shared" si="36"/>
        <v>-1.3222036425203703E-17</v>
      </c>
      <c r="AA117" s="155">
        <f t="shared" si="24"/>
        <v>24.545824895294473</v>
      </c>
      <c r="AB117" s="6"/>
      <c r="AC117" s="59">
        <f t="shared" si="25"/>
        <v>-8.7620000000000005</v>
      </c>
      <c r="AD117" s="59">
        <f t="shared" si="26"/>
        <v>8.3719999999999999</v>
      </c>
      <c r="AE117" s="59" t="e">
        <f t="shared" si="27"/>
        <v>#DIV/0!</v>
      </c>
      <c r="AF117" s="58">
        <f t="shared" si="28"/>
        <v>-8.7829927414851916</v>
      </c>
      <c r="AG117" s="58">
        <f t="shared" si="29"/>
        <v>10.024802517361111</v>
      </c>
      <c r="AH117" s="58" t="e">
        <f t="shared" si="30"/>
        <v>#DIV/0!</v>
      </c>
      <c r="AI117" s="6"/>
      <c r="AJ117" s="6">
        <f t="shared" si="31"/>
        <v>1.5866230640568599</v>
      </c>
      <c r="AK117" s="6">
        <f t="shared" si="32"/>
        <v>5.9439970925075004E-2</v>
      </c>
      <c r="AL117" s="6" t="e">
        <f t="shared" si="33"/>
        <v>#DIV/0!</v>
      </c>
      <c r="AM117" s="154">
        <f t="shared" si="37"/>
        <v>31.719773371788484</v>
      </c>
      <c r="AN117" s="154">
        <f t="shared" si="37"/>
        <v>1.1883240888659539</v>
      </c>
      <c r="AO117" s="154" t="e">
        <f t="shared" si="37"/>
        <v>#DIV/0!</v>
      </c>
      <c r="AP117" s="155">
        <f t="shared" si="34"/>
        <v>26.692864067124507</v>
      </c>
    </row>
    <row r="118" spans="1:42">
      <c r="A118" s="1" t="s">
        <v>84</v>
      </c>
      <c r="C118" s="1">
        <v>5.0919999999999996</v>
      </c>
      <c r="D118" s="1">
        <v>655.01699999999994</v>
      </c>
      <c r="E118" s="1">
        <v>-8.1280000000000001</v>
      </c>
      <c r="F118" s="42">
        <v>45.347000000000001</v>
      </c>
      <c r="G118" s="1">
        <v>7.2380000000000004</v>
      </c>
      <c r="H118" s="42"/>
      <c r="I118" s="42"/>
      <c r="J118" s="6"/>
      <c r="K118" s="58">
        <f t="shared" si="13"/>
        <v>-8.1591335763786113</v>
      </c>
      <c r="L118" s="58">
        <f t="shared" si="14"/>
        <v>8.6827712673611117</v>
      </c>
      <c r="M118" s="58">
        <f t="shared" si="15"/>
        <v>-2.3692080120277428</v>
      </c>
      <c r="N118" s="59">
        <f t="shared" si="16"/>
        <v>-8.1591335763786113</v>
      </c>
      <c r="O118" s="59">
        <f t="shared" si="17"/>
        <v>8.6827712673611117</v>
      </c>
      <c r="P118" s="59" t="e">
        <f t="shared" si="18"/>
        <v>#DIV/0!</v>
      </c>
      <c r="Q118" s="6"/>
      <c r="R118" s="153">
        <f t="shared" si="19"/>
        <v>655.01699999999994</v>
      </c>
      <c r="S118" s="153">
        <f t="shared" si="20"/>
        <v>45.347000000000001</v>
      </c>
      <c r="T118" s="153">
        <f t="shared" si="21"/>
        <v>0</v>
      </c>
      <c r="U118" s="6">
        <f t="shared" si="22"/>
        <v>1.3985235246931829</v>
      </c>
      <c r="V118" s="6">
        <f t="shared" si="35"/>
        <v>6.7499903034875366E-2</v>
      </c>
      <c r="W118" s="6">
        <f t="shared" si="23"/>
        <v>-6.6136626198868926E-19</v>
      </c>
      <c r="X118" s="154">
        <f t="shared" si="36"/>
        <v>27.465112425239258</v>
      </c>
      <c r="Y118" s="154">
        <f t="shared" si="36"/>
        <v>1.3256068938506553</v>
      </c>
      <c r="Z118" s="154">
        <f t="shared" si="36"/>
        <v>-1.2988339787680464E-17</v>
      </c>
      <c r="AA118" s="155">
        <f t="shared" si="24"/>
        <v>20.718896795608785</v>
      </c>
      <c r="AB118" s="6"/>
      <c r="AC118" s="59">
        <f t="shared" si="25"/>
        <v>-8.1280000000000001</v>
      </c>
      <c r="AD118" s="59">
        <f t="shared" si="26"/>
        <v>7.2379999999999995</v>
      </c>
      <c r="AE118" s="59" t="e">
        <f t="shared" si="27"/>
        <v>#DIV/0!</v>
      </c>
      <c r="AF118" s="58">
        <f t="shared" si="28"/>
        <v>-8.1591335763786113</v>
      </c>
      <c r="AG118" s="58">
        <f t="shared" si="29"/>
        <v>8.6827712673611117</v>
      </c>
      <c r="AH118" s="58" t="e">
        <f t="shared" si="30"/>
        <v>#DIV/0!</v>
      </c>
      <c r="AI118" s="6"/>
      <c r="AJ118" s="6">
        <f t="shared" si="31"/>
        <v>1.513289348300251</v>
      </c>
      <c r="AK118" s="6">
        <f t="shared" si="32"/>
        <v>6.7162294409572582E-2</v>
      </c>
      <c r="AL118" s="6" t="e">
        <f t="shared" si="33"/>
        <v>#DIV/0!</v>
      </c>
      <c r="AM118" s="154">
        <f t="shared" si="37"/>
        <v>29.718958136297154</v>
      </c>
      <c r="AN118" s="154">
        <f t="shared" si="37"/>
        <v>1.318976716605903</v>
      </c>
      <c r="AO118" s="154" t="e">
        <f t="shared" si="37"/>
        <v>#DIV/0!</v>
      </c>
      <c r="AP118" s="155">
        <f t="shared" si="34"/>
        <v>22.531829229535123</v>
      </c>
    </row>
    <row r="119" spans="1:42">
      <c r="A119" s="1" t="s">
        <v>81</v>
      </c>
      <c r="C119" s="1">
        <v>5.0990000000000002</v>
      </c>
      <c r="D119" s="1">
        <v>631.34800000000007</v>
      </c>
      <c r="E119" s="1">
        <v>-9.7430000000000003</v>
      </c>
      <c r="F119" s="42">
        <v>39.112000000000002</v>
      </c>
      <c r="G119" s="1">
        <v>7.0709999999999997</v>
      </c>
      <c r="H119" s="42"/>
      <c r="I119" s="42"/>
      <c r="J119" s="6"/>
      <c r="K119" s="58">
        <f t="shared" si="13"/>
        <v>-9.7483016389135102</v>
      </c>
      <c r="L119" s="58">
        <f t="shared" si="14"/>
        <v>8.4851352719907407</v>
      </c>
      <c r="M119" s="58">
        <f t="shared" si="15"/>
        <v>-2.3692080120277428</v>
      </c>
      <c r="N119" s="59">
        <f t="shared" si="16"/>
        <v>-9.7483016389135102</v>
      </c>
      <c r="O119" s="59">
        <f t="shared" si="17"/>
        <v>8.4851352719907407</v>
      </c>
      <c r="P119" s="59" t="e">
        <f t="shared" si="18"/>
        <v>#DIV/0!</v>
      </c>
      <c r="Q119" s="6"/>
      <c r="R119" s="153">
        <f t="shared" si="19"/>
        <v>631.34800000000007</v>
      </c>
      <c r="S119" s="153">
        <f t="shared" si="20"/>
        <v>39.112000000000002</v>
      </c>
      <c r="T119" s="153">
        <f t="shared" si="21"/>
        <v>0</v>
      </c>
      <c r="U119" s="6">
        <f t="shared" si="22"/>
        <v>1.3488214332077775</v>
      </c>
      <c r="V119" s="6">
        <f t="shared" si="35"/>
        <v>5.8162508208451938E-2</v>
      </c>
      <c r="W119" s="6">
        <f t="shared" si="23"/>
        <v>-6.6136626198868926E-19</v>
      </c>
      <c r="X119" s="154">
        <f t="shared" si="36"/>
        <v>26.45266587973676</v>
      </c>
      <c r="Y119" s="154">
        <f t="shared" si="36"/>
        <v>1.1406649972240035</v>
      </c>
      <c r="Z119" s="154">
        <f t="shared" si="36"/>
        <v>-1.2970509158436738E-17</v>
      </c>
      <c r="AA119" s="155">
        <f t="shared" si="24"/>
        <v>23.190565103789183</v>
      </c>
      <c r="AB119" s="6"/>
      <c r="AC119" s="59">
        <f t="shared" si="25"/>
        <v>-9.7430000000000003</v>
      </c>
      <c r="AD119" s="59">
        <f t="shared" si="26"/>
        <v>7.0709999999999997</v>
      </c>
      <c r="AE119" s="59" t="e">
        <f t="shared" si="27"/>
        <v>#DIV/0!</v>
      </c>
      <c r="AF119" s="58">
        <f t="shared" si="28"/>
        <v>-9.7483016389135102</v>
      </c>
      <c r="AG119" s="58">
        <f t="shared" si="29"/>
        <v>8.4851352719907407</v>
      </c>
      <c r="AH119" s="58" t="e">
        <f t="shared" si="30"/>
        <v>#DIV/0!</v>
      </c>
      <c r="AI119" s="6"/>
      <c r="AJ119" s="6">
        <f t="shared" si="31"/>
        <v>1.4586067284828745</v>
      </c>
      <c r="AK119" s="6">
        <f t="shared" si="32"/>
        <v>5.7927793656630054E-2</v>
      </c>
      <c r="AL119" s="6" t="e">
        <f t="shared" si="33"/>
        <v>#DIV/0!</v>
      </c>
      <c r="AM119" s="154">
        <f t="shared" si="37"/>
        <v>28.605740899840644</v>
      </c>
      <c r="AN119" s="154">
        <f t="shared" si="37"/>
        <v>1.136061848531674</v>
      </c>
      <c r="AO119" s="154" t="e">
        <f t="shared" si="37"/>
        <v>#DIV/0!</v>
      </c>
      <c r="AP119" s="155">
        <f t="shared" si="34"/>
        <v>25.179739058056313</v>
      </c>
    </row>
    <row r="120" spans="1:42">
      <c r="A120" s="1" t="s">
        <v>78</v>
      </c>
      <c r="C120" s="1">
        <v>4.9269999999999996</v>
      </c>
      <c r="D120" s="1">
        <v>457.38499999999999</v>
      </c>
      <c r="E120" s="1">
        <v>-8.3469999999999995</v>
      </c>
      <c r="F120" s="42">
        <v>34.457000000000001</v>
      </c>
      <c r="G120" s="1">
        <v>6.5339999999999998</v>
      </c>
      <c r="H120" s="42"/>
      <c r="I120" s="42"/>
      <c r="J120" s="6"/>
      <c r="K120" s="58">
        <f t="shared" si="13"/>
        <v>-8.3746306696882975</v>
      </c>
      <c r="L120" s="58">
        <f t="shared" si="14"/>
        <v>7.8496231192129633</v>
      </c>
      <c r="M120" s="58">
        <f t="shared" si="15"/>
        <v>-2.3692080120277428</v>
      </c>
      <c r="N120" s="59">
        <f t="shared" si="16"/>
        <v>-8.3746306696882975</v>
      </c>
      <c r="O120" s="59">
        <f t="shared" si="17"/>
        <v>7.8496231192129624</v>
      </c>
      <c r="P120" s="59" t="e">
        <f t="shared" si="18"/>
        <v>#DIV/0!</v>
      </c>
      <c r="Q120" s="6"/>
      <c r="R120" s="153">
        <f t="shared" si="19"/>
        <v>457.38499999999999</v>
      </c>
      <c r="S120" s="153">
        <f t="shared" si="20"/>
        <v>34.457000000000001</v>
      </c>
      <c r="T120" s="153">
        <f t="shared" si="21"/>
        <v>0</v>
      </c>
      <c r="U120" s="6">
        <f t="shared" si="22"/>
        <v>0.98351977529761447</v>
      </c>
      <c r="V120" s="6">
        <f t="shared" si="35"/>
        <v>5.1191285607489465E-2</v>
      </c>
      <c r="W120" s="6">
        <f t="shared" si="23"/>
        <v>-6.6136626198868926E-19</v>
      </c>
      <c r="X120" s="154">
        <f t="shared" si="36"/>
        <v>19.961838345800984</v>
      </c>
      <c r="Y120" s="154">
        <f t="shared" si="36"/>
        <v>1.0389950397298451</v>
      </c>
      <c r="Z120" s="154">
        <f t="shared" si="36"/>
        <v>-1.342330550007488E-17</v>
      </c>
      <c r="AA120" s="155">
        <f t="shared" si="24"/>
        <v>19.21264065995096</v>
      </c>
      <c r="AB120" s="6"/>
      <c r="AC120" s="59">
        <f t="shared" si="25"/>
        <v>-8.3469999999999995</v>
      </c>
      <c r="AD120" s="59">
        <f t="shared" si="26"/>
        <v>6.5339999999999998</v>
      </c>
      <c r="AE120" s="59" t="e">
        <f t="shared" si="27"/>
        <v>#DIV/0!</v>
      </c>
      <c r="AF120" s="58">
        <f t="shared" si="28"/>
        <v>-8.3746306696882975</v>
      </c>
      <c r="AG120" s="58">
        <f t="shared" si="29"/>
        <v>7.8496231192129633</v>
      </c>
      <c r="AH120" s="58" t="e">
        <f t="shared" si="30"/>
        <v>#DIV/0!</v>
      </c>
      <c r="AI120" s="6"/>
      <c r="AJ120" s="6">
        <f t="shared" si="31"/>
        <v>1.0566990605927944</v>
      </c>
      <c r="AK120" s="6">
        <f t="shared" si="32"/>
        <v>5.1033390929292842E-2</v>
      </c>
      <c r="AL120" s="6" t="e">
        <f t="shared" si="33"/>
        <v>#DIV/0!</v>
      </c>
      <c r="AM120" s="154">
        <f t="shared" si="37"/>
        <v>21.447109003304128</v>
      </c>
      <c r="AN120" s="154">
        <f t="shared" si="37"/>
        <v>1.0357903578098813</v>
      </c>
      <c r="AO120" s="154" t="e">
        <f t="shared" si="37"/>
        <v>#DIV/0!</v>
      </c>
      <c r="AP120" s="155">
        <f t="shared" si="34"/>
        <v>20.706032684695774</v>
      </c>
    </row>
    <row r="121" spans="1:42">
      <c r="A121" s="1" t="s">
        <v>75</v>
      </c>
      <c r="C121" s="1">
        <v>5.0149999999999997</v>
      </c>
      <c r="D121" s="1">
        <v>599.971</v>
      </c>
      <c r="E121" s="1">
        <v>-10.144</v>
      </c>
      <c r="F121" s="42">
        <v>33.094000000000001</v>
      </c>
      <c r="G121" s="1">
        <v>6.0949999999999998</v>
      </c>
      <c r="H121" s="42"/>
      <c r="I121" s="42"/>
      <c r="J121" s="6"/>
      <c r="K121" s="58">
        <f t="shared" si="13"/>
        <v>-10.14288764081846</v>
      </c>
      <c r="L121" s="58">
        <f t="shared" si="14"/>
        <v>7.3300889756944443</v>
      </c>
      <c r="M121" s="58">
        <f t="shared" si="15"/>
        <v>-2.3692080120277428</v>
      </c>
      <c r="N121" s="59">
        <f t="shared" si="16"/>
        <v>-10.14288764081846</v>
      </c>
      <c r="O121" s="59">
        <f t="shared" si="17"/>
        <v>7.3300889756944443</v>
      </c>
      <c r="P121" s="59" t="e">
        <f t="shared" si="18"/>
        <v>#DIV/0!</v>
      </c>
      <c r="Q121" s="6"/>
      <c r="R121" s="153">
        <f t="shared" si="19"/>
        <v>599.971</v>
      </c>
      <c r="S121" s="153">
        <f t="shared" si="20"/>
        <v>33.094000000000001</v>
      </c>
      <c r="T121" s="153">
        <f t="shared" si="21"/>
        <v>0</v>
      </c>
      <c r="U121" s="6">
        <f t="shared" si="22"/>
        <v>1.2829334563377119</v>
      </c>
      <c r="V121" s="6">
        <f t="shared" si="35"/>
        <v>4.9150087668689925E-2</v>
      </c>
      <c r="W121" s="6">
        <f t="shared" si="23"/>
        <v>-6.6136626198868926E-19</v>
      </c>
      <c r="X121" s="154">
        <f t="shared" si="36"/>
        <v>25.581923356684189</v>
      </c>
      <c r="Y121" s="154">
        <f t="shared" si="36"/>
        <v>0.98006156866779515</v>
      </c>
      <c r="Z121" s="154">
        <f t="shared" si="36"/>
        <v>-1.3187761953912051E-17</v>
      </c>
      <c r="AA121" s="155">
        <f t="shared" si="24"/>
        <v>26.102363539729328</v>
      </c>
      <c r="AB121" s="6"/>
      <c r="AC121" s="59">
        <f t="shared" si="25"/>
        <v>-10.144</v>
      </c>
      <c r="AD121" s="59">
        <f t="shared" si="26"/>
        <v>6.0949999999999998</v>
      </c>
      <c r="AE121" s="59" t="e">
        <f t="shared" si="27"/>
        <v>#DIV/0!</v>
      </c>
      <c r="AF121" s="58">
        <f t="shared" si="28"/>
        <v>-10.14288764081846</v>
      </c>
      <c r="AG121" s="58">
        <f t="shared" si="29"/>
        <v>7.3300889756944443</v>
      </c>
      <c r="AH121" s="58" t="e">
        <f t="shared" si="30"/>
        <v>#DIV/0!</v>
      </c>
      <c r="AI121" s="6"/>
      <c r="AJ121" s="6">
        <f t="shared" si="31"/>
        <v>1.3861162742173867</v>
      </c>
      <c r="AK121" s="6">
        <f t="shared" si="32"/>
        <v>4.901468611353331E-2</v>
      </c>
      <c r="AL121" s="6" t="e">
        <f t="shared" si="33"/>
        <v>#DIV/0!</v>
      </c>
      <c r="AM121" s="154">
        <f t="shared" si="37"/>
        <v>27.639407262560056</v>
      </c>
      <c r="AN121" s="154">
        <f t="shared" si="37"/>
        <v>0.97736163735859038</v>
      </c>
      <c r="AO121" s="154" t="e">
        <f t="shared" si="37"/>
        <v>#DIV/0!</v>
      </c>
      <c r="AP121" s="155">
        <f t="shared" si="34"/>
        <v>28.279611359883216</v>
      </c>
    </row>
    <row r="122" spans="1:42">
      <c r="A122" s="1" t="s">
        <v>72</v>
      </c>
      <c r="C122" s="1">
        <v>4.9530000000000003</v>
      </c>
      <c r="D122" s="1">
        <v>558.32099999999991</v>
      </c>
      <c r="E122" s="1">
        <v>-10.061</v>
      </c>
      <c r="F122" s="42">
        <v>33.021000000000001</v>
      </c>
      <c r="G122" s="1">
        <v>5.9370000000000003</v>
      </c>
      <c r="H122" s="42"/>
      <c r="I122" s="42"/>
      <c r="J122" s="6"/>
      <c r="K122" s="58">
        <f t="shared" si="13"/>
        <v>-10.061215226459082</v>
      </c>
      <c r="L122" s="58">
        <f t="shared" si="14"/>
        <v>7.1431040219907418</v>
      </c>
      <c r="M122" s="58">
        <f t="shared" si="15"/>
        <v>-2.3692080120277428</v>
      </c>
      <c r="N122" s="59">
        <f t="shared" si="16"/>
        <v>-10.061215226459082</v>
      </c>
      <c r="O122" s="59">
        <f t="shared" si="17"/>
        <v>7.1431040219907418</v>
      </c>
      <c r="P122" s="59" t="e">
        <f t="shared" si="18"/>
        <v>#DIV/0!</v>
      </c>
      <c r="Q122" s="6"/>
      <c r="R122" s="153">
        <f t="shared" si="19"/>
        <v>558.32099999999991</v>
      </c>
      <c r="S122" s="153">
        <f t="shared" si="20"/>
        <v>33.021000000000001</v>
      </c>
      <c r="T122" s="153">
        <f t="shared" si="21"/>
        <v>0</v>
      </c>
      <c r="U122" s="6">
        <f t="shared" si="22"/>
        <v>1.1954733984405825</v>
      </c>
      <c r="V122" s="6">
        <f t="shared" si="35"/>
        <v>4.9040764521564195E-2</v>
      </c>
      <c r="W122" s="6">
        <f t="shared" si="23"/>
        <v>-6.6136626198868926E-19</v>
      </c>
      <c r="X122" s="154">
        <f t="shared" si="36"/>
        <v>24.136349655574048</v>
      </c>
      <c r="Y122" s="154">
        <f t="shared" si="36"/>
        <v>0.99012244138025829</v>
      </c>
      <c r="Z122" s="154">
        <f t="shared" si="36"/>
        <v>-1.3352841954142727E-17</v>
      </c>
      <c r="AA122" s="155">
        <f t="shared" si="24"/>
        <v>24.377136247843552</v>
      </c>
      <c r="AB122" s="6"/>
      <c r="AC122" s="59">
        <f t="shared" si="25"/>
        <v>-10.061</v>
      </c>
      <c r="AD122" s="59">
        <f t="shared" si="26"/>
        <v>5.9370000000000003</v>
      </c>
      <c r="AE122" s="59" t="e">
        <f t="shared" si="27"/>
        <v>#DIV/0!</v>
      </c>
      <c r="AF122" s="58">
        <f t="shared" si="28"/>
        <v>-10.061215226459082</v>
      </c>
      <c r="AG122" s="58">
        <f t="shared" si="29"/>
        <v>7.1431040219907418</v>
      </c>
      <c r="AH122" s="58" t="e">
        <f t="shared" si="30"/>
        <v>#DIV/0!</v>
      </c>
      <c r="AI122" s="6"/>
      <c r="AJ122" s="6">
        <f t="shared" si="31"/>
        <v>1.2898920520113897</v>
      </c>
      <c r="AK122" s="6">
        <f t="shared" si="32"/>
        <v>4.8906567660451546E-2</v>
      </c>
      <c r="AL122" s="6" t="e">
        <f t="shared" si="33"/>
        <v>#DIV/0!</v>
      </c>
      <c r="AM122" s="154">
        <f t="shared" si="37"/>
        <v>26.042641873841905</v>
      </c>
      <c r="AN122" s="154">
        <f t="shared" si="37"/>
        <v>0.98741303574503414</v>
      </c>
      <c r="AO122" s="154" t="e">
        <f t="shared" si="37"/>
        <v>#DIV/0!</v>
      </c>
      <c r="AP122" s="155">
        <f t="shared" si="34"/>
        <v>26.374618251005685</v>
      </c>
    </row>
    <row r="123" spans="1:42">
      <c r="A123" s="1" t="s">
        <v>69</v>
      </c>
      <c r="C123" s="1">
        <v>4.8920000000000003</v>
      </c>
      <c r="D123" s="1">
        <v>537.81099999999992</v>
      </c>
      <c r="E123" s="1">
        <v>-9.4459999999999997</v>
      </c>
      <c r="F123" s="42">
        <v>29.574999999999999</v>
      </c>
      <c r="G123" s="1">
        <v>6.2089999999999996</v>
      </c>
      <c r="H123" s="42"/>
      <c r="I123" s="42"/>
      <c r="J123" s="6"/>
      <c r="K123" s="58">
        <f t="shared" si="13"/>
        <v>-9.4560521562058533</v>
      </c>
      <c r="L123" s="58">
        <f t="shared" si="14"/>
        <v>7.4650021701388889</v>
      </c>
      <c r="M123" s="58">
        <f t="shared" si="15"/>
        <v>-2.3692080120277428</v>
      </c>
      <c r="N123" s="59">
        <f t="shared" si="16"/>
        <v>-9.4560521562058533</v>
      </c>
      <c r="O123" s="59">
        <f t="shared" si="17"/>
        <v>7.4650021701388889</v>
      </c>
      <c r="P123" s="59" t="e">
        <f t="shared" si="18"/>
        <v>#DIV/0!</v>
      </c>
      <c r="Q123" s="6"/>
      <c r="R123" s="153">
        <f t="shared" si="19"/>
        <v>537.81099999999992</v>
      </c>
      <c r="S123" s="153">
        <f t="shared" si="20"/>
        <v>29.574999999999999</v>
      </c>
      <c r="T123" s="153">
        <f t="shared" si="21"/>
        <v>0</v>
      </c>
      <c r="U123" s="6">
        <f t="shared" si="22"/>
        <v>1.1524048321147693</v>
      </c>
      <c r="V123" s="6">
        <f t="shared" si="35"/>
        <v>4.3880112946286708E-2</v>
      </c>
      <c r="W123" s="6">
        <f t="shared" si="23"/>
        <v>-6.6136626198868926E-19</v>
      </c>
      <c r="X123" s="154">
        <f t="shared" si="36"/>
        <v>23.556926249279826</v>
      </c>
      <c r="Y123" s="154">
        <f t="shared" si="36"/>
        <v>0.89697696128958926</v>
      </c>
      <c r="Z123" s="154">
        <f t="shared" si="36"/>
        <v>-1.3519343049646141E-17</v>
      </c>
      <c r="AA123" s="155">
        <f t="shared" si="24"/>
        <v>26.26257670588539</v>
      </c>
      <c r="AB123" s="6"/>
      <c r="AC123" s="59">
        <f t="shared" si="25"/>
        <v>-9.4459999999999997</v>
      </c>
      <c r="AD123" s="59">
        <f t="shared" si="26"/>
        <v>6.2089999999999996</v>
      </c>
      <c r="AE123" s="59" t="e">
        <f t="shared" si="27"/>
        <v>#DIV/0!</v>
      </c>
      <c r="AF123" s="58">
        <f t="shared" si="28"/>
        <v>-9.4560521562058533</v>
      </c>
      <c r="AG123" s="58">
        <f t="shared" si="29"/>
        <v>7.4650021701388889</v>
      </c>
      <c r="AH123" s="58" t="e">
        <f t="shared" si="30"/>
        <v>#DIV/0!</v>
      </c>
      <c r="AI123" s="6"/>
      <c r="AJ123" s="6">
        <f t="shared" si="31"/>
        <v>1.242507687126756</v>
      </c>
      <c r="AK123" s="6">
        <f t="shared" si="32"/>
        <v>4.3802784245112338E-2</v>
      </c>
      <c r="AL123" s="6" t="e">
        <f t="shared" si="33"/>
        <v>#DIV/0!</v>
      </c>
      <c r="AM123" s="154">
        <f t="shared" si="37"/>
        <v>25.398767112157721</v>
      </c>
      <c r="AN123" s="154">
        <f t="shared" si="37"/>
        <v>0.8953962437676275</v>
      </c>
      <c r="AO123" s="154" t="e">
        <f t="shared" si="37"/>
        <v>#DIV/0!</v>
      </c>
      <c r="AP123" s="155">
        <f t="shared" si="34"/>
        <v>28.365952268556974</v>
      </c>
    </row>
    <row r="124" spans="1:42">
      <c r="A124" s="1" t="s">
        <v>66</v>
      </c>
      <c r="C124" s="1">
        <v>5.1059999999999999</v>
      </c>
      <c r="D124" s="1">
        <v>533.15800000000002</v>
      </c>
      <c r="E124" s="1">
        <v>-11.119</v>
      </c>
      <c r="F124" s="42">
        <v>28.208000000000002</v>
      </c>
      <c r="G124" s="1">
        <v>7.351</v>
      </c>
      <c r="H124" s="42"/>
      <c r="I124" s="42"/>
      <c r="J124" s="6"/>
      <c r="K124" s="58">
        <f t="shared" si="13"/>
        <v>-11.102292508293088</v>
      </c>
      <c r="L124" s="58">
        <f t="shared" si="14"/>
        <v>8.8165010127314822</v>
      </c>
      <c r="M124" s="58">
        <f t="shared" si="15"/>
        <v>-2.3692080120277428</v>
      </c>
      <c r="N124" s="59">
        <f t="shared" si="16"/>
        <v>-11.102292508293088</v>
      </c>
      <c r="O124" s="59">
        <f t="shared" si="17"/>
        <v>8.8165010127314822</v>
      </c>
      <c r="P124" s="59" t="e">
        <f t="shared" si="18"/>
        <v>#DIV/0!</v>
      </c>
      <c r="Q124" s="6"/>
      <c r="R124" s="153">
        <f t="shared" si="19"/>
        <v>533.15800000000002</v>
      </c>
      <c r="S124" s="153">
        <f t="shared" si="20"/>
        <v>28.208000000000002</v>
      </c>
      <c r="T124" s="153">
        <f t="shared" si="21"/>
        <v>0</v>
      </c>
      <c r="U124" s="6">
        <f t="shared" si="22"/>
        <v>1.1426340842301275</v>
      </c>
      <c r="V124" s="6">
        <f t="shared" si="35"/>
        <v>4.1832924698055628E-2</v>
      </c>
      <c r="W124" s="6">
        <f t="shared" si="23"/>
        <v>-6.6136626198868926E-19</v>
      </c>
      <c r="X124" s="154">
        <f t="shared" si="36"/>
        <v>22.378262519195601</v>
      </c>
      <c r="Y124" s="154">
        <f t="shared" si="36"/>
        <v>0.81928955538691006</v>
      </c>
      <c r="Z124" s="154">
        <f t="shared" si="36"/>
        <v>-1.2952727418501552E-17</v>
      </c>
      <c r="AA124" s="155">
        <f t="shared" si="24"/>
        <v>27.314228982972267</v>
      </c>
      <c r="AB124" s="6"/>
      <c r="AC124" s="59">
        <f t="shared" si="25"/>
        <v>-11.119</v>
      </c>
      <c r="AD124" s="59">
        <f t="shared" si="26"/>
        <v>7.351</v>
      </c>
      <c r="AE124" s="59" t="e">
        <f t="shared" si="27"/>
        <v>#DIV/0!</v>
      </c>
      <c r="AF124" s="58">
        <f t="shared" si="28"/>
        <v>-11.102292508293088</v>
      </c>
      <c r="AG124" s="58">
        <f t="shared" si="29"/>
        <v>8.8165010127314822</v>
      </c>
      <c r="AH124" s="58" t="e">
        <f t="shared" si="30"/>
        <v>#DIV/0!</v>
      </c>
      <c r="AI124" s="6"/>
      <c r="AJ124" s="6">
        <f t="shared" si="31"/>
        <v>1.2317578358440548</v>
      </c>
      <c r="AK124" s="6">
        <f t="shared" si="32"/>
        <v>4.1778155130553808E-2</v>
      </c>
      <c r="AL124" s="6" t="e">
        <f t="shared" si="33"/>
        <v>#DIV/0!</v>
      </c>
      <c r="AM124" s="154">
        <f t="shared" si="37"/>
        <v>24.123733565296806</v>
      </c>
      <c r="AN124" s="154">
        <f t="shared" si="37"/>
        <v>0.81821690424116345</v>
      </c>
      <c r="AO124" s="154" t="e">
        <f t="shared" si="37"/>
        <v>#DIV/0!</v>
      </c>
      <c r="AP124" s="155">
        <f t="shared" si="34"/>
        <v>29.483298915303891</v>
      </c>
    </row>
    <row r="125" spans="1:42">
      <c r="A125" s="1" t="s">
        <v>63</v>
      </c>
      <c r="C125" s="1">
        <v>4.9370000000000003</v>
      </c>
      <c r="D125" s="1">
        <v>559.702</v>
      </c>
      <c r="E125" s="1">
        <v>-11.893000000000001</v>
      </c>
      <c r="F125" s="42">
        <v>33.852000000000004</v>
      </c>
      <c r="G125" s="1">
        <v>6.35</v>
      </c>
      <c r="H125" s="42"/>
      <c r="I125" s="42"/>
      <c r="J125" s="6"/>
      <c r="K125" s="58">
        <f t="shared" si="13"/>
        <v>-11.863912372319103</v>
      </c>
      <c r="L125" s="58">
        <f t="shared" si="14"/>
        <v>7.6318684895833329</v>
      </c>
      <c r="M125" s="58">
        <f t="shared" si="15"/>
        <v>-2.3692080120277428</v>
      </c>
      <c r="N125" s="59">
        <f t="shared" si="16"/>
        <v>-11.863912372319103</v>
      </c>
      <c r="O125" s="59">
        <f t="shared" si="17"/>
        <v>7.631868489583332</v>
      </c>
      <c r="P125" s="59" t="e">
        <f t="shared" si="18"/>
        <v>#DIV/0!</v>
      </c>
      <c r="Q125" s="6"/>
      <c r="R125" s="153">
        <f t="shared" si="19"/>
        <v>559.702</v>
      </c>
      <c r="S125" s="153">
        <f t="shared" si="20"/>
        <v>33.852000000000004</v>
      </c>
      <c r="T125" s="153">
        <f t="shared" si="21"/>
        <v>0</v>
      </c>
      <c r="U125" s="6">
        <f t="shared" si="22"/>
        <v>1.1983733345739784</v>
      </c>
      <c r="V125" s="6">
        <f t="shared" si="35"/>
        <v>5.0285251305968025E-2</v>
      </c>
      <c r="W125" s="6">
        <f t="shared" si="23"/>
        <v>-6.6136626198868926E-19</v>
      </c>
      <c r="X125" s="154">
        <f t="shared" si="36"/>
        <v>24.273310402551719</v>
      </c>
      <c r="Y125" s="154">
        <f t="shared" si="36"/>
        <v>1.0185386126386069</v>
      </c>
      <c r="Z125" s="154">
        <f t="shared" si="36"/>
        <v>-1.3396116305219549E-17</v>
      </c>
      <c r="AA125" s="155">
        <f t="shared" si="24"/>
        <v>23.831507319756625</v>
      </c>
      <c r="AB125" s="6"/>
      <c r="AC125" s="59">
        <f t="shared" si="25"/>
        <v>-11.893000000000001</v>
      </c>
      <c r="AD125" s="59">
        <f t="shared" si="26"/>
        <v>6.35</v>
      </c>
      <c r="AE125" s="59" t="e">
        <f t="shared" si="27"/>
        <v>#DIV/0!</v>
      </c>
      <c r="AF125" s="58">
        <f t="shared" si="28"/>
        <v>-11.863912372319103</v>
      </c>
      <c r="AG125" s="58">
        <f t="shared" si="29"/>
        <v>7.6318684895833329</v>
      </c>
      <c r="AH125" s="58" t="e">
        <f t="shared" si="30"/>
        <v>#DIV/0!</v>
      </c>
      <c r="AI125" s="6"/>
      <c r="AJ125" s="6">
        <f t="shared" si="31"/>
        <v>1.2930825838449187</v>
      </c>
      <c r="AK125" s="6">
        <f t="shared" si="32"/>
        <v>5.0137340735943975E-2</v>
      </c>
      <c r="AL125" s="6" t="e">
        <f t="shared" si="33"/>
        <v>#DIV/0!</v>
      </c>
      <c r="AM125" s="154">
        <f t="shared" si="37"/>
        <v>26.191666677028934</v>
      </c>
      <c r="AN125" s="154">
        <f t="shared" si="37"/>
        <v>1.0155426521357904</v>
      </c>
      <c r="AO125" s="154" t="e">
        <f t="shared" si="37"/>
        <v>#DIV/0!</v>
      </c>
      <c r="AP125" s="155">
        <f t="shared" si="34"/>
        <v>25.790809102842875</v>
      </c>
    </row>
    <row r="126" spans="1:42">
      <c r="A126" s="1" t="s">
        <v>59</v>
      </c>
      <c r="C126" s="1">
        <v>5.1639999999999997</v>
      </c>
      <c r="D126" s="1">
        <v>519.68200000000002</v>
      </c>
      <c r="E126" s="1">
        <v>-11.673999999999999</v>
      </c>
      <c r="F126" s="42">
        <v>27.887999999999998</v>
      </c>
      <c r="G126" s="1">
        <v>6.649</v>
      </c>
      <c r="H126" s="42"/>
      <c r="I126" s="42"/>
      <c r="J126" s="6"/>
      <c r="K126" s="58">
        <f t="shared" si="13"/>
        <v>-11.648415279009416</v>
      </c>
      <c r="L126" s="58">
        <f t="shared" si="14"/>
        <v>7.985719762731482</v>
      </c>
      <c r="M126" s="58">
        <f t="shared" si="15"/>
        <v>-2.3692080120277428</v>
      </c>
      <c r="N126" s="59">
        <f t="shared" si="16"/>
        <v>-11.648415279009416</v>
      </c>
      <c r="O126" s="59">
        <f t="shared" si="17"/>
        <v>7.9857197627314811</v>
      </c>
      <c r="P126" s="59" t="e">
        <f t="shared" si="18"/>
        <v>#DIV/0!</v>
      </c>
      <c r="Q126" s="6"/>
      <c r="R126" s="153">
        <f t="shared" si="19"/>
        <v>519.68200000000002</v>
      </c>
      <c r="S126" s="153">
        <f t="shared" si="20"/>
        <v>27.887999999999998</v>
      </c>
      <c r="T126" s="153">
        <f t="shared" si="21"/>
        <v>0</v>
      </c>
      <c r="U126" s="6">
        <f t="shared" si="22"/>
        <v>1.11433608326442</v>
      </c>
      <c r="V126" s="6">
        <f t="shared" si="35"/>
        <v>4.1353699943531885E-2</v>
      </c>
      <c r="W126" s="6">
        <f t="shared" si="23"/>
        <v>-6.6136626198868926E-19</v>
      </c>
      <c r="X126" s="154">
        <f t="shared" si="36"/>
        <v>21.578932673594505</v>
      </c>
      <c r="Y126" s="154">
        <f t="shared" si="36"/>
        <v>0.80080751246188775</v>
      </c>
      <c r="Z126" s="154">
        <f t="shared" si="36"/>
        <v>-1.2807247521082286E-17</v>
      </c>
      <c r="AA126" s="155">
        <f t="shared" si="24"/>
        <v>26.946466332783672</v>
      </c>
      <c r="AB126" s="6"/>
      <c r="AC126" s="59">
        <f t="shared" si="25"/>
        <v>-11.673999999999999</v>
      </c>
      <c r="AD126" s="59">
        <f t="shared" si="26"/>
        <v>6.6490000000000009</v>
      </c>
      <c r="AE126" s="59" t="e">
        <f t="shared" si="27"/>
        <v>#DIV/0!</v>
      </c>
      <c r="AF126" s="58">
        <f t="shared" si="28"/>
        <v>-11.648415279009416</v>
      </c>
      <c r="AG126" s="58">
        <f t="shared" si="29"/>
        <v>7.9857197627314829</v>
      </c>
      <c r="AH126" s="58" t="e">
        <f t="shared" si="30"/>
        <v>#DIV/0!</v>
      </c>
      <c r="AI126" s="6"/>
      <c r="AJ126" s="6">
        <f t="shared" si="31"/>
        <v>1.2006241595307774</v>
      </c>
      <c r="AK126" s="6">
        <f t="shared" si="32"/>
        <v>4.130421122663374E-2</v>
      </c>
      <c r="AL126" s="6" t="e">
        <f t="shared" si="33"/>
        <v>#DIV/0!</v>
      </c>
      <c r="AM126" s="154">
        <f t="shared" si="37"/>
        <v>23.249886900286164</v>
      </c>
      <c r="AN126" s="154">
        <f t="shared" si="37"/>
        <v>0.79984917170088587</v>
      </c>
      <c r="AO126" s="154" t="e">
        <f t="shared" si="37"/>
        <v>#DIV/0!</v>
      </c>
      <c r="AP126" s="155">
        <f t="shared" si="34"/>
        <v>29.067838941240744</v>
      </c>
    </row>
    <row r="127" spans="1:42">
      <c r="A127" s="1" t="s">
        <v>51</v>
      </c>
      <c r="C127" s="1">
        <v>5.0060000000000002</v>
      </c>
      <c r="D127" s="1">
        <v>644.84500000000003</v>
      </c>
      <c r="E127" s="1">
        <v>-11.62</v>
      </c>
      <c r="F127" s="42">
        <v>36.603000000000002</v>
      </c>
      <c r="G127" s="1">
        <v>6.9740000000000002</v>
      </c>
      <c r="H127" s="42"/>
      <c r="I127" s="42"/>
      <c r="J127" s="6"/>
      <c r="K127" s="58">
        <f t="shared" si="13"/>
        <v>-11.595279009426205</v>
      </c>
      <c r="L127" s="58">
        <f t="shared" si="14"/>
        <v>8.3703407118055555</v>
      </c>
      <c r="M127" s="58">
        <f t="shared" si="15"/>
        <v>-2.3692080120277428</v>
      </c>
      <c r="N127" s="59">
        <f t="shared" si="16"/>
        <v>-11.595279009426205</v>
      </c>
      <c r="O127" s="59">
        <f t="shared" si="17"/>
        <v>8.3703407118055555</v>
      </c>
      <c r="P127" s="59" t="e">
        <f t="shared" si="18"/>
        <v>#DIV/0!</v>
      </c>
      <c r="Q127" s="6"/>
      <c r="R127" s="153">
        <f t="shared" si="19"/>
        <v>644.84500000000003</v>
      </c>
      <c r="S127" s="153">
        <f t="shared" si="20"/>
        <v>36.603000000000002</v>
      </c>
      <c r="T127" s="153">
        <f t="shared" si="21"/>
        <v>0</v>
      </c>
      <c r="U127" s="6">
        <f t="shared" si="22"/>
        <v>1.3771635316816682</v>
      </c>
      <c r="V127" s="6">
        <f t="shared" si="35"/>
        <v>5.4405086617514267E-2</v>
      </c>
      <c r="W127" s="6">
        <f t="shared" si="23"/>
        <v>-6.6136626198868926E-19</v>
      </c>
      <c r="X127" s="154">
        <f t="shared" si="36"/>
        <v>27.510258323644987</v>
      </c>
      <c r="Y127" s="154">
        <f t="shared" si="36"/>
        <v>1.0867975752599732</v>
      </c>
      <c r="Z127" s="154">
        <f t="shared" si="36"/>
        <v>-1.3211471474004978E-17</v>
      </c>
      <c r="AA127" s="155">
        <f t="shared" si="24"/>
        <v>25.31313921736</v>
      </c>
      <c r="AB127" s="6"/>
      <c r="AC127" s="59">
        <f t="shared" si="25"/>
        <v>-11.62</v>
      </c>
      <c r="AD127" s="59">
        <f t="shared" si="26"/>
        <v>6.9740000000000002</v>
      </c>
      <c r="AE127" s="59" t="e">
        <f t="shared" si="27"/>
        <v>#DIV/0!</v>
      </c>
      <c r="AF127" s="58">
        <f t="shared" si="28"/>
        <v>-11.595279009426205</v>
      </c>
      <c r="AG127" s="58">
        <f t="shared" si="29"/>
        <v>8.3703407118055555</v>
      </c>
      <c r="AH127" s="58" t="e">
        <f t="shared" si="30"/>
        <v>#DIV/0!</v>
      </c>
      <c r="AI127" s="6"/>
      <c r="AJ127" s="6">
        <f t="shared" si="31"/>
        <v>1.4897889212107098</v>
      </c>
      <c r="AK127" s="6">
        <f t="shared" si="32"/>
        <v>5.4211777234956786E-2</v>
      </c>
      <c r="AL127" s="6" t="e">
        <f t="shared" si="33"/>
        <v>#DIV/0!</v>
      </c>
      <c r="AM127" s="154">
        <f t="shared" si="37"/>
        <v>29.760066344600673</v>
      </c>
      <c r="AN127" s="154">
        <f t="shared" si="37"/>
        <v>1.0829360214733676</v>
      </c>
      <c r="AO127" s="154" t="e">
        <f t="shared" si="37"/>
        <v>#DIV/0!</v>
      </c>
      <c r="AP127" s="155">
        <f t="shared" si="34"/>
        <v>27.480909079108102</v>
      </c>
    </row>
    <row r="128" spans="1:42">
      <c r="A128" s="1" t="s">
        <v>48</v>
      </c>
      <c r="C128" s="1">
        <v>4.8890000000000002</v>
      </c>
      <c r="D128" s="1">
        <v>492.63000000000005</v>
      </c>
      <c r="E128" s="1">
        <v>-12.715</v>
      </c>
      <c r="F128" s="42">
        <v>26.63</v>
      </c>
      <c r="G128" s="1">
        <v>6.7919999999999998</v>
      </c>
      <c r="H128" s="42"/>
      <c r="I128" s="42"/>
      <c r="J128" s="6"/>
      <c r="K128" s="58">
        <f t="shared" si="13"/>
        <v>-12.672764475974635</v>
      </c>
      <c r="L128" s="58">
        <f t="shared" si="14"/>
        <v>8.1549529803240741</v>
      </c>
      <c r="M128" s="58">
        <f t="shared" si="15"/>
        <v>-2.3692080120277428</v>
      </c>
      <c r="N128" s="59">
        <f t="shared" si="16"/>
        <v>-12.672764475974635</v>
      </c>
      <c r="O128" s="59">
        <f t="shared" si="17"/>
        <v>8.1549529803240741</v>
      </c>
      <c r="P128" s="59" t="e">
        <f t="shared" si="18"/>
        <v>#DIV/0!</v>
      </c>
      <c r="Q128" s="6"/>
      <c r="R128" s="153">
        <f t="shared" si="19"/>
        <v>492.63000000000005</v>
      </c>
      <c r="S128" s="153">
        <f t="shared" si="20"/>
        <v>26.63</v>
      </c>
      <c r="T128" s="153">
        <f t="shared" si="21"/>
        <v>0</v>
      </c>
      <c r="U128" s="6">
        <f t="shared" si="22"/>
        <v>1.0575300931987988</v>
      </c>
      <c r="V128" s="6">
        <f t="shared" si="35"/>
        <v>3.9469747627310446E-2</v>
      </c>
      <c r="W128" s="6">
        <f t="shared" si="23"/>
        <v>-6.6136626198868926E-19</v>
      </c>
      <c r="X128" s="154">
        <f t="shared" si="36"/>
        <v>21.630805751662891</v>
      </c>
      <c r="Y128" s="154">
        <f t="shared" si="36"/>
        <v>0.8073173987995591</v>
      </c>
      <c r="Z128" s="154">
        <f t="shared" si="36"/>
        <v>-1.3527638821613608E-17</v>
      </c>
      <c r="AA128" s="155">
        <f t="shared" si="24"/>
        <v>26.793434383833205</v>
      </c>
      <c r="AB128" s="6"/>
      <c r="AC128" s="59">
        <f t="shared" si="25"/>
        <v>-12.715</v>
      </c>
      <c r="AD128" s="59">
        <f t="shared" si="26"/>
        <v>6.7919999999999998</v>
      </c>
      <c r="AE128" s="59" t="e">
        <f t="shared" si="27"/>
        <v>#DIV/0!</v>
      </c>
      <c r="AF128" s="58">
        <f t="shared" si="28"/>
        <v>-12.672764475974635</v>
      </c>
      <c r="AG128" s="58">
        <f t="shared" si="29"/>
        <v>8.1549529803240741</v>
      </c>
      <c r="AH128" s="58" t="e">
        <f t="shared" si="30"/>
        <v>#DIV/0!</v>
      </c>
      <c r="AI128" s="6"/>
      <c r="AJ128" s="6">
        <f t="shared" si="31"/>
        <v>1.1381257763587096</v>
      </c>
      <c r="AK128" s="6">
        <f t="shared" si="32"/>
        <v>3.9441019254347981E-2</v>
      </c>
      <c r="AL128" s="6" t="e">
        <f t="shared" si="33"/>
        <v>#DIV/0!</v>
      </c>
      <c r="AM128" s="154">
        <f t="shared" si="37"/>
        <v>23.279316350147464</v>
      </c>
      <c r="AN128" s="154">
        <f t="shared" si="37"/>
        <v>0.80672978634379178</v>
      </c>
      <c r="AO128" s="154" t="e">
        <f t="shared" si="37"/>
        <v>#DIV/0!</v>
      </c>
      <c r="AP128" s="155">
        <f t="shared" si="34"/>
        <v>28.856398690387358</v>
      </c>
    </row>
    <row r="129" spans="1:42">
      <c r="A129" s="1" t="s">
        <v>45</v>
      </c>
      <c r="C129" s="1">
        <v>4.9580000000000002</v>
      </c>
      <c r="D129" s="1">
        <v>301.596</v>
      </c>
      <c r="E129" s="1">
        <v>-13.840999999999999</v>
      </c>
      <c r="F129" s="42">
        <v>19.959</v>
      </c>
      <c r="G129" s="1">
        <v>5.7329999999999997</v>
      </c>
      <c r="H129" s="42"/>
      <c r="I129" s="42"/>
      <c r="J129" s="6"/>
      <c r="K129" s="58">
        <f t="shared" si="13"/>
        <v>-13.780754097283795</v>
      </c>
      <c r="L129" s="58">
        <f t="shared" si="14"/>
        <v>6.9016804108796297</v>
      </c>
      <c r="M129" s="58">
        <f t="shared" si="15"/>
        <v>-2.3692080120277428</v>
      </c>
      <c r="N129" s="59">
        <f t="shared" si="16"/>
        <v>-13.780754097283795</v>
      </c>
      <c r="O129" s="59">
        <f t="shared" si="17"/>
        <v>6.9016804108796297</v>
      </c>
      <c r="P129" s="59" t="e">
        <f t="shared" si="18"/>
        <v>#DIV/0!</v>
      </c>
      <c r="Q129" s="6"/>
      <c r="R129" s="153">
        <f t="shared" si="19"/>
        <v>301.596</v>
      </c>
      <c r="S129" s="153">
        <f t="shared" si="20"/>
        <v>19.959</v>
      </c>
      <c r="T129" s="153">
        <f t="shared" si="21"/>
        <v>0</v>
      </c>
      <c r="U129" s="6">
        <f t="shared" si="22"/>
        <v>0.65638136089819399</v>
      </c>
      <c r="V129" s="6">
        <f t="shared" si="35"/>
        <v>2.947940907284843E-2</v>
      </c>
      <c r="W129" s="6">
        <f t="shared" si="23"/>
        <v>-6.6136626198868926E-19</v>
      </c>
      <c r="X129" s="154">
        <f t="shared" si="36"/>
        <v>13.238833418680798</v>
      </c>
      <c r="Y129" s="154">
        <f t="shared" si="36"/>
        <v>0.59458267593482106</v>
      </c>
      <c r="Z129" s="154">
        <f t="shared" si="36"/>
        <v>-1.3339375998158316E-17</v>
      </c>
      <c r="AA129" s="155">
        <f t="shared" si="24"/>
        <v>22.265757067116528</v>
      </c>
      <c r="AB129" s="6"/>
      <c r="AC129" s="59">
        <f t="shared" si="25"/>
        <v>-13.841000000000001</v>
      </c>
      <c r="AD129" s="59">
        <f t="shared" si="26"/>
        <v>5.7329999999999997</v>
      </c>
      <c r="AE129" s="59" t="e">
        <f t="shared" si="27"/>
        <v>#DIV/0!</v>
      </c>
      <c r="AF129" s="58">
        <f t="shared" si="28"/>
        <v>-13.780754097283797</v>
      </c>
      <c r="AG129" s="58">
        <f t="shared" si="29"/>
        <v>6.9016804108796297</v>
      </c>
      <c r="AH129" s="58" t="e">
        <f t="shared" si="30"/>
        <v>#DIV/0!</v>
      </c>
      <c r="AI129" s="6"/>
      <c r="AJ129" s="6">
        <f t="shared" si="31"/>
        <v>0.69677888404417376</v>
      </c>
      <c r="AK129" s="6">
        <f t="shared" si="32"/>
        <v>2.9560769932314358E-2</v>
      </c>
      <c r="AL129" s="6" t="e">
        <f t="shared" si="33"/>
        <v>#DIV/0!</v>
      </c>
      <c r="AM129" s="154">
        <f t="shared" si="37"/>
        <v>14.053628157405681</v>
      </c>
      <c r="AN129" s="154">
        <f t="shared" si="37"/>
        <v>0.59622367753760297</v>
      </c>
      <c r="AO129" s="154" t="e">
        <f t="shared" si="37"/>
        <v>#DIV/0!</v>
      </c>
      <c r="AP129" s="155">
        <f t="shared" si="34"/>
        <v>23.571066844320921</v>
      </c>
    </row>
    <row r="130" spans="1:42">
      <c r="A130" s="1" t="s">
        <v>42</v>
      </c>
      <c r="C130" s="1">
        <v>4.9119999999999999</v>
      </c>
      <c r="D130" s="1">
        <v>472.03199999999998</v>
      </c>
      <c r="E130" s="1">
        <v>-10.013</v>
      </c>
      <c r="F130" s="42">
        <v>36.196999999999996</v>
      </c>
      <c r="G130" s="1">
        <v>2.5779999999999998</v>
      </c>
      <c r="H130" s="42"/>
      <c r="I130" s="42"/>
      <c r="J130" s="6"/>
      <c r="K130" s="58">
        <f t="shared" si="13"/>
        <v>-10.013982986829561</v>
      </c>
      <c r="L130" s="58">
        <f t="shared" si="14"/>
        <v>3.1678985821759262</v>
      </c>
      <c r="M130" s="58">
        <f t="shared" si="15"/>
        <v>-2.3692080120277428</v>
      </c>
      <c r="N130" s="59">
        <f t="shared" si="16"/>
        <v>-10.013982986829561</v>
      </c>
      <c r="O130" s="59">
        <f t="shared" si="17"/>
        <v>3.1678985821759262</v>
      </c>
      <c r="P130" s="59" t="e">
        <f t="shared" si="18"/>
        <v>#DIV/0!</v>
      </c>
      <c r="Q130" s="6"/>
      <c r="R130" s="153">
        <f t="shared" si="19"/>
        <v>472.03199999999998</v>
      </c>
      <c r="S130" s="153">
        <f t="shared" si="20"/>
        <v>36.196999999999996</v>
      </c>
      <c r="T130" s="153">
        <f t="shared" si="21"/>
        <v>0</v>
      </c>
      <c r="U130" s="6">
        <f t="shared" si="22"/>
        <v>1.0142767373148833</v>
      </c>
      <c r="V130" s="6">
        <f t="shared" si="35"/>
        <v>5.3797070210212274E-2</v>
      </c>
      <c r="W130" s="6">
        <f t="shared" si="23"/>
        <v>-6.6136626198868926E-19</v>
      </c>
      <c r="X130" s="154">
        <f t="shared" si="36"/>
        <v>20.648956378560328</v>
      </c>
      <c r="Y130" s="154">
        <f t="shared" si="36"/>
        <v>1.0952172274066017</v>
      </c>
      <c r="Z130" s="154">
        <f t="shared" si="36"/>
        <v>-1.346429686459058E-17</v>
      </c>
      <c r="AA130" s="155">
        <f t="shared" si="24"/>
        <v>18.853754179392908</v>
      </c>
      <c r="AB130" s="6"/>
      <c r="AC130" s="59">
        <f t="shared" si="25"/>
        <v>-10.013</v>
      </c>
      <c r="AD130" s="59">
        <f t="shared" si="26"/>
        <v>2.5779999999999998</v>
      </c>
      <c r="AE130" s="59" t="e">
        <f t="shared" si="27"/>
        <v>#DIV/0!</v>
      </c>
      <c r="AF130" s="58">
        <f t="shared" si="28"/>
        <v>-10.013982986829561</v>
      </c>
      <c r="AG130" s="58">
        <f t="shared" si="29"/>
        <v>3.1678985821759262</v>
      </c>
      <c r="AH130" s="58" t="e">
        <f t="shared" si="30"/>
        <v>#DIV/0!</v>
      </c>
      <c r="AI130" s="6"/>
      <c r="AJ130" s="6">
        <f t="shared" si="31"/>
        <v>1.0905381045940246</v>
      </c>
      <c r="AK130" s="6">
        <f t="shared" si="32"/>
        <v>5.3610460906858191E-2</v>
      </c>
      <c r="AL130" s="6" t="e">
        <f t="shared" si="33"/>
        <v>#DIV/0!</v>
      </c>
      <c r="AM130" s="154">
        <f t="shared" si="37"/>
        <v>22.20150864401516</v>
      </c>
      <c r="AN130" s="154">
        <f t="shared" si="37"/>
        <v>1.0914181780712173</v>
      </c>
      <c r="AO130" s="154" t="e">
        <f t="shared" si="37"/>
        <v>#DIV/0!</v>
      </c>
      <c r="AP130" s="155">
        <f t="shared" si="34"/>
        <v>20.341890111497175</v>
      </c>
    </row>
    <row r="131" spans="1:42">
      <c r="A131" s="1" t="s">
        <v>39</v>
      </c>
      <c r="C131" s="1">
        <v>4.9969999999999999</v>
      </c>
      <c r="D131" s="1">
        <v>527.51800000000003</v>
      </c>
      <c r="E131" s="1">
        <v>-11.282</v>
      </c>
      <c r="F131" s="42">
        <v>35.869999999999997</v>
      </c>
      <c r="G131" s="1">
        <v>2.7690000000000001</v>
      </c>
      <c r="H131" s="42"/>
      <c r="I131" s="42"/>
      <c r="J131" s="6"/>
      <c r="K131" s="58">
        <f t="shared" si="13"/>
        <v>-11.262685322035001</v>
      </c>
      <c r="L131" s="58">
        <f t="shared" si="14"/>
        <v>3.3939373553240748</v>
      </c>
      <c r="M131" s="58">
        <f t="shared" si="15"/>
        <v>-2.3692080120277428</v>
      </c>
      <c r="N131" s="59">
        <f t="shared" si="16"/>
        <v>-11.262685322035001</v>
      </c>
      <c r="O131" s="59">
        <f t="shared" si="17"/>
        <v>3.3939373553240748</v>
      </c>
      <c r="P131" s="59" t="e">
        <f t="shared" si="18"/>
        <v>#DIV/0!</v>
      </c>
      <c r="Q131" s="6"/>
      <c r="R131" s="153">
        <f t="shared" si="19"/>
        <v>527.51800000000003</v>
      </c>
      <c r="S131" s="153">
        <f t="shared" si="20"/>
        <v>35.869999999999997</v>
      </c>
      <c r="T131" s="153">
        <f t="shared" si="21"/>
        <v>0</v>
      </c>
      <c r="U131" s="6">
        <f t="shared" si="22"/>
        <v>1.1307907534608643</v>
      </c>
      <c r="V131" s="6">
        <f t="shared" si="35"/>
        <v>5.330736241418333E-2</v>
      </c>
      <c r="W131" s="6">
        <f t="shared" si="23"/>
        <v>-6.6136626198868926E-19</v>
      </c>
      <c r="X131" s="154">
        <f t="shared" si="36"/>
        <v>22.629392704840189</v>
      </c>
      <c r="Y131" s="154">
        <f t="shared" si="36"/>
        <v>1.0667873206760723</v>
      </c>
      <c r="Z131" s="154">
        <f t="shared" si="36"/>
        <v>-1.3235266399613554E-17</v>
      </c>
      <c r="AA131" s="155">
        <f t="shared" si="24"/>
        <v>21.212656230764818</v>
      </c>
      <c r="AB131" s="6"/>
      <c r="AC131" s="59">
        <f t="shared" si="25"/>
        <v>-11.282</v>
      </c>
      <c r="AD131" s="59">
        <f t="shared" si="26"/>
        <v>2.7690000000000001</v>
      </c>
      <c r="AE131" s="59" t="e">
        <f t="shared" si="27"/>
        <v>#DIV/0!</v>
      </c>
      <c r="AF131" s="58">
        <f t="shared" si="28"/>
        <v>-11.262685322035001</v>
      </c>
      <c r="AG131" s="58">
        <f t="shared" si="29"/>
        <v>3.3939373553240748</v>
      </c>
      <c r="AH131" s="58" t="e">
        <f t="shared" si="30"/>
        <v>#DIV/0!</v>
      </c>
      <c r="AI131" s="6"/>
      <c r="AJ131" s="6">
        <f t="shared" si="31"/>
        <v>1.2187277130771446</v>
      </c>
      <c r="AK131" s="6">
        <f t="shared" si="32"/>
        <v>5.312614948003988E-2</v>
      </c>
      <c r="AL131" s="6" t="e">
        <f t="shared" si="33"/>
        <v>#DIV/0!</v>
      </c>
      <c r="AM131" s="154">
        <f t="shared" si="37"/>
        <v>24.389187774207414</v>
      </c>
      <c r="AN131" s="154">
        <f t="shared" si="37"/>
        <v>1.0631608861324771</v>
      </c>
      <c r="AO131" s="154" t="e">
        <f t="shared" si="37"/>
        <v>#DIV/0!</v>
      </c>
      <c r="AP131" s="155">
        <f t="shared" si="34"/>
        <v>22.940260587397454</v>
      </c>
    </row>
    <row r="132" spans="1:42">
      <c r="A132" s="1" t="s">
        <v>36</v>
      </c>
      <c r="C132" s="1">
        <v>4.91</v>
      </c>
      <c r="D132" s="1">
        <v>609.97400000000005</v>
      </c>
      <c r="E132" s="1">
        <v>-11.131</v>
      </c>
      <c r="F132" s="42">
        <v>36.416000000000004</v>
      </c>
      <c r="G132" s="1">
        <v>3.867</v>
      </c>
      <c r="H132" s="42"/>
      <c r="I132" s="42"/>
      <c r="J132" s="6"/>
      <c r="K132" s="58">
        <f t="shared" si="13"/>
        <v>-11.114100568200469</v>
      </c>
      <c r="L132" s="58">
        <f t="shared" si="14"/>
        <v>4.6933644386574072</v>
      </c>
      <c r="M132" s="58">
        <f t="shared" si="15"/>
        <v>-2.3692080120277428</v>
      </c>
      <c r="N132" s="59">
        <f t="shared" si="16"/>
        <v>-11.114100568200469</v>
      </c>
      <c r="O132" s="59">
        <f t="shared" si="17"/>
        <v>4.6933644386574072</v>
      </c>
      <c r="P132" s="59" t="e">
        <f t="shared" si="18"/>
        <v>#DIV/0!</v>
      </c>
      <c r="Q132" s="6"/>
      <c r="R132" s="153">
        <f t="shared" si="19"/>
        <v>609.97400000000005</v>
      </c>
      <c r="S132" s="153">
        <f t="shared" si="20"/>
        <v>36.416000000000004</v>
      </c>
      <c r="T132" s="153">
        <f t="shared" si="21"/>
        <v>0</v>
      </c>
      <c r="U132" s="6">
        <f t="shared" si="22"/>
        <v>1.3039385694024175</v>
      </c>
      <c r="V132" s="6">
        <f t="shared" si="35"/>
        <v>5.4125039651589463E-2</v>
      </c>
      <c r="W132" s="6">
        <f t="shared" si="23"/>
        <v>-6.6136626198868926E-19</v>
      </c>
      <c r="X132" s="154">
        <f t="shared" si="36"/>
        <v>26.556793674183655</v>
      </c>
      <c r="Y132" s="154">
        <f t="shared" si="36"/>
        <v>1.102342966427484</v>
      </c>
      <c r="Z132" s="154">
        <f t="shared" si="36"/>
        <v>-1.346978130323196E-17</v>
      </c>
      <c r="AA132" s="155">
        <f t="shared" si="24"/>
        <v>24.091226127427426</v>
      </c>
      <c r="AB132" s="6"/>
      <c r="AC132" s="59">
        <f t="shared" si="25"/>
        <v>-11.131</v>
      </c>
      <c r="AD132" s="59">
        <f t="shared" si="26"/>
        <v>3.8669999999999995</v>
      </c>
      <c r="AE132" s="59" t="e">
        <f t="shared" si="27"/>
        <v>#DIV/0!</v>
      </c>
      <c r="AF132" s="58">
        <f t="shared" si="28"/>
        <v>-11.114100568200469</v>
      </c>
      <c r="AG132" s="58">
        <f t="shared" si="29"/>
        <v>4.6933644386574072</v>
      </c>
      <c r="AH132" s="58" t="e">
        <f t="shared" si="30"/>
        <v>#DIV/0!</v>
      </c>
      <c r="AI132" s="6"/>
      <c r="AJ132" s="6">
        <f t="shared" si="31"/>
        <v>1.409226259685012</v>
      </c>
      <c r="AK132" s="6">
        <f t="shared" si="32"/>
        <v>5.3934816266103504E-2</v>
      </c>
      <c r="AL132" s="6" t="e">
        <f t="shared" si="33"/>
        <v>#DIV/0!</v>
      </c>
      <c r="AM132" s="154">
        <f t="shared" si="37"/>
        <v>28.701145818432018</v>
      </c>
      <c r="AN132" s="154">
        <f t="shared" si="37"/>
        <v>1.0984687630570977</v>
      </c>
      <c r="AO132" s="154" t="e">
        <f t="shared" si="37"/>
        <v>#DIV/0!</v>
      </c>
      <c r="AP132" s="155">
        <f t="shared" si="34"/>
        <v>26.128322246101181</v>
      </c>
    </row>
    <row r="133" spans="1:42">
      <c r="A133" s="1" t="s">
        <v>33</v>
      </c>
      <c r="C133" s="1">
        <v>5.0060000000000002</v>
      </c>
      <c r="D133" s="1">
        <v>485.61399999999998</v>
      </c>
      <c r="E133" s="1">
        <v>-9.0220000000000002</v>
      </c>
      <c r="F133" s="42">
        <v>30.971</v>
      </c>
      <c r="G133" s="1">
        <v>2.589</v>
      </c>
      <c r="H133" s="42"/>
      <c r="I133" s="42"/>
      <c r="J133" s="6"/>
      <c r="K133" s="58">
        <f t="shared" si="13"/>
        <v>-9.0388340394784255</v>
      </c>
      <c r="L133" s="58">
        <f t="shared" si="14"/>
        <v>3.1809165219907412</v>
      </c>
      <c r="M133" s="58">
        <f t="shared" si="15"/>
        <v>-2.3692080120277428</v>
      </c>
      <c r="N133" s="59">
        <f t="shared" si="16"/>
        <v>-9.0388340394784255</v>
      </c>
      <c r="O133" s="59">
        <f t="shared" si="17"/>
        <v>3.1809165219907412</v>
      </c>
      <c r="P133" s="59" t="e">
        <f t="shared" si="18"/>
        <v>#DIV/0!</v>
      </c>
      <c r="Q133" s="6"/>
      <c r="R133" s="153">
        <f t="shared" si="19"/>
        <v>485.61399999999998</v>
      </c>
      <c r="S133" s="153">
        <f t="shared" si="20"/>
        <v>30.971</v>
      </c>
      <c r="T133" s="153">
        <f t="shared" si="21"/>
        <v>0</v>
      </c>
      <c r="U133" s="6">
        <f t="shared" si="22"/>
        <v>1.04279732570285</v>
      </c>
      <c r="V133" s="6">
        <f t="shared" si="35"/>
        <v>4.5970730937896505E-2</v>
      </c>
      <c r="W133" s="6">
        <f t="shared" si="23"/>
        <v>-6.6136626198868926E-19</v>
      </c>
      <c r="X133" s="154">
        <f t="shared" si="36"/>
        <v>20.830949374807233</v>
      </c>
      <c r="Y133" s="154">
        <f t="shared" si="36"/>
        <v>0.91831264358562725</v>
      </c>
      <c r="Z133" s="154">
        <f t="shared" si="36"/>
        <v>-1.3211471474004978E-17</v>
      </c>
      <c r="AA133" s="155">
        <f t="shared" si="24"/>
        <v>22.683940507963687</v>
      </c>
      <c r="AB133" s="6"/>
      <c r="AC133" s="59">
        <f t="shared" si="25"/>
        <v>-9.0220000000000002</v>
      </c>
      <c r="AD133" s="59">
        <f t="shared" si="26"/>
        <v>2.589</v>
      </c>
      <c r="AE133" s="59" t="e">
        <f t="shared" si="27"/>
        <v>#DIV/0!</v>
      </c>
      <c r="AF133" s="58">
        <f t="shared" si="28"/>
        <v>-9.0388340394784255</v>
      </c>
      <c r="AG133" s="58">
        <f t="shared" si="29"/>
        <v>3.1809165219907412</v>
      </c>
      <c r="AH133" s="58" t="e">
        <f t="shared" si="30"/>
        <v>#DIV/0!</v>
      </c>
      <c r="AI133" s="6"/>
      <c r="AJ133" s="6">
        <f t="shared" si="31"/>
        <v>1.1219166732855455</v>
      </c>
      <c r="AK133" s="6">
        <f t="shared" si="32"/>
        <v>4.5870364525963624E-2</v>
      </c>
      <c r="AL133" s="6" t="e">
        <f t="shared" si="33"/>
        <v>#DIV/0!</v>
      </c>
      <c r="AM133" s="154">
        <f t="shared" si="37"/>
        <v>22.411439738025276</v>
      </c>
      <c r="AN133" s="154">
        <f t="shared" si="37"/>
        <v>0.91630772125376792</v>
      </c>
      <c r="AO133" s="154" t="e">
        <f t="shared" si="37"/>
        <v>#DIV/0!</v>
      </c>
      <c r="AP133" s="155">
        <f t="shared" si="34"/>
        <v>24.458420701028356</v>
      </c>
    </row>
    <row r="134" spans="1:42">
      <c r="A134" s="1" t="s">
        <v>29</v>
      </c>
      <c r="C134" s="1">
        <v>4.9210000000000003</v>
      </c>
      <c r="D134" s="1">
        <v>504.92200000000003</v>
      </c>
      <c r="E134" s="1">
        <v>-10.177</v>
      </c>
      <c r="F134" s="42">
        <v>36.85</v>
      </c>
      <c r="G134" s="1">
        <v>2.91</v>
      </c>
      <c r="H134" s="42"/>
      <c r="I134" s="42"/>
      <c r="J134" s="6"/>
      <c r="K134" s="58">
        <f t="shared" si="13"/>
        <v>-10.175359805563755</v>
      </c>
      <c r="L134" s="58">
        <f t="shared" si="14"/>
        <v>3.5608036747685192</v>
      </c>
      <c r="M134" s="58">
        <f t="shared" si="15"/>
        <v>-2.3692080120277428</v>
      </c>
      <c r="N134" s="59">
        <f t="shared" si="16"/>
        <v>-10.175359805563755</v>
      </c>
      <c r="O134" s="59">
        <f t="shared" si="17"/>
        <v>3.5608036747685188</v>
      </c>
      <c r="P134" s="59" t="e">
        <f t="shared" si="18"/>
        <v>#DIV/0!</v>
      </c>
      <c r="Q134" s="6"/>
      <c r="R134" s="153">
        <f t="shared" si="19"/>
        <v>504.92200000000003</v>
      </c>
      <c r="S134" s="153">
        <f t="shared" si="20"/>
        <v>36.85</v>
      </c>
      <c r="T134" s="153">
        <f t="shared" si="21"/>
        <v>0</v>
      </c>
      <c r="U134" s="6">
        <f t="shared" si="22"/>
        <v>1.0833418346554975</v>
      </c>
      <c r="V134" s="6">
        <f t="shared" si="35"/>
        <v>5.477498822491228E-2</v>
      </c>
      <c r="W134" s="6">
        <f t="shared" si="23"/>
        <v>-6.6136626198868926E-19</v>
      </c>
      <c r="X134" s="154">
        <f t="shared" si="36"/>
        <v>22.014668454694117</v>
      </c>
      <c r="Y134" s="154">
        <f t="shared" si="36"/>
        <v>1.1130865316990912</v>
      </c>
      <c r="Z134" s="154">
        <f t="shared" si="36"/>
        <v>-1.3439672058294843E-17</v>
      </c>
      <c r="AA134" s="155">
        <f t="shared" si="24"/>
        <v>19.778038658943636</v>
      </c>
      <c r="AB134" s="6"/>
      <c r="AC134" s="59">
        <f t="shared" si="25"/>
        <v>-10.177</v>
      </c>
      <c r="AD134" s="59">
        <f t="shared" si="26"/>
        <v>2.91</v>
      </c>
      <c r="AE134" s="59" t="e">
        <f t="shared" si="27"/>
        <v>#DIV/0!</v>
      </c>
      <c r="AF134" s="58">
        <f t="shared" si="28"/>
        <v>-10.175359805563755</v>
      </c>
      <c r="AG134" s="58">
        <f t="shared" si="29"/>
        <v>3.5608036747685192</v>
      </c>
      <c r="AH134" s="58" t="e">
        <f t="shared" si="30"/>
        <v>#DIV/0!</v>
      </c>
      <c r="AI134" s="6"/>
      <c r="AJ134" s="6">
        <f t="shared" si="31"/>
        <v>1.1665240510131178</v>
      </c>
      <c r="AK134" s="6">
        <f t="shared" si="32"/>
        <v>5.4577602685795083E-2</v>
      </c>
      <c r="AL134" s="6" t="e">
        <f t="shared" si="33"/>
        <v>#DIV/0!</v>
      </c>
      <c r="AM134" s="154">
        <f t="shared" si="37"/>
        <v>23.705020341660592</v>
      </c>
      <c r="AN134" s="154">
        <f t="shared" si="37"/>
        <v>1.1090754457588921</v>
      </c>
      <c r="AO134" s="154" t="e">
        <f t="shared" si="37"/>
        <v>#DIV/0!</v>
      </c>
      <c r="AP134" s="155">
        <f t="shared" si="34"/>
        <v>21.373676995833478</v>
      </c>
    </row>
    <row r="135" spans="1:42">
      <c r="A135" s="1"/>
      <c r="C135" s="1"/>
      <c r="D135" s="1"/>
      <c r="E135" s="1"/>
      <c r="F135" s="42"/>
      <c r="G135" s="1"/>
      <c r="H135" s="42"/>
      <c r="I135" s="42"/>
      <c r="J135" s="6"/>
      <c r="K135" s="58">
        <f t="shared" si="13"/>
        <v>-0.16114099911319357</v>
      </c>
      <c r="L135" s="58">
        <f t="shared" si="14"/>
        <v>0.11696686921296295</v>
      </c>
      <c r="M135" s="58">
        <f t="shared" si="15"/>
        <v>-2.3692080120277428</v>
      </c>
      <c r="N135" s="59" t="e">
        <f t="shared" si="16"/>
        <v>#DIV/0!</v>
      </c>
      <c r="O135" s="59" t="e">
        <f t="shared" si="17"/>
        <v>#DIV/0!</v>
      </c>
      <c r="P135" s="59" t="e">
        <f t="shared" si="18"/>
        <v>#DIV/0!</v>
      </c>
      <c r="Q135" s="6"/>
      <c r="R135" s="153">
        <f t="shared" si="19"/>
        <v>0</v>
      </c>
      <c r="S135" s="153">
        <f t="shared" si="20"/>
        <v>0</v>
      </c>
      <c r="T135" s="153">
        <f t="shared" si="21"/>
        <v>0</v>
      </c>
      <c r="U135" s="6">
        <f t="shared" si="22"/>
        <v>2.3065547655875127E-2</v>
      </c>
      <c r="V135" s="6">
        <f t="shared" si="35"/>
        <v>-4.1073741321173837E-4</v>
      </c>
      <c r="W135" s="6">
        <f t="shared" si="23"/>
        <v>-6.6136626198868926E-19</v>
      </c>
      <c r="X135" s="154" t="e">
        <f t="shared" si="36"/>
        <v>#DIV/0!</v>
      </c>
      <c r="Y135" s="154" t="e">
        <f t="shared" si="36"/>
        <v>#DIV/0!</v>
      </c>
      <c r="Z135" s="154" t="e">
        <f t="shared" si="36"/>
        <v>#DIV/0!</v>
      </c>
      <c r="AA135" s="155">
        <f t="shared" si="24"/>
        <v>-56.156432099806445</v>
      </c>
      <c r="AB135" s="6"/>
      <c r="AC135" s="59" t="e">
        <f t="shared" si="25"/>
        <v>#DIV/0!</v>
      </c>
      <c r="AD135" s="59" t="e">
        <f t="shared" si="26"/>
        <v>#DIV/0!</v>
      </c>
      <c r="AE135" s="59" t="e">
        <f t="shared" si="27"/>
        <v>#DIV/0!</v>
      </c>
      <c r="AF135" s="58" t="e">
        <f t="shared" si="28"/>
        <v>#DIV/0!</v>
      </c>
      <c r="AG135" s="58" t="e">
        <f t="shared" si="29"/>
        <v>#DIV/0!</v>
      </c>
      <c r="AH135" s="58" t="e">
        <f t="shared" si="30"/>
        <v>#DIV/0!</v>
      </c>
      <c r="AI135" s="6"/>
      <c r="AJ135" s="6">
        <f t="shared" si="31"/>
        <v>0</v>
      </c>
      <c r="AK135" s="6">
        <f t="shared" si="32"/>
        <v>0</v>
      </c>
      <c r="AL135" s="6" t="e">
        <f t="shared" si="33"/>
        <v>#DIV/0!</v>
      </c>
      <c r="AM135" s="154" t="e">
        <f t="shared" si="37"/>
        <v>#DIV/0!</v>
      </c>
      <c r="AN135" s="154" t="e">
        <f t="shared" si="37"/>
        <v>#DIV/0!</v>
      </c>
      <c r="AO135" s="154" t="e">
        <f t="shared" si="37"/>
        <v>#DIV/0!</v>
      </c>
      <c r="AP135" s="155" t="e">
        <f t="shared" si="34"/>
        <v>#DIV/0!</v>
      </c>
    </row>
    <row r="136" spans="1:42">
      <c r="A136" s="1"/>
      <c r="C136" s="1"/>
      <c r="D136" s="1"/>
      <c r="E136" s="1"/>
      <c r="F136" s="42"/>
      <c r="G136" s="1"/>
      <c r="H136" s="42"/>
      <c r="I136" s="42"/>
      <c r="J136" s="6"/>
      <c r="K136" s="58">
        <f t="shared" ref="K136:K145" si="38">$Q$10*E136+$Q$11</f>
        <v>-0.16114099911319357</v>
      </c>
      <c r="L136" s="58">
        <f t="shared" ref="L136:L145" si="39">$Q$15*G136+$Q$16</f>
        <v>0.11696686921296295</v>
      </c>
      <c r="M136" s="58">
        <f t="shared" ref="M136:M145" si="40">$Q$20*I136+$Q$21</f>
        <v>-2.3692080120277428</v>
      </c>
      <c r="N136" s="59" t="e">
        <f t="shared" ref="N136:N145" si="41">((D136*K136)-($C$37*$D$37))/(D136-$C$37)</f>
        <v>#DIV/0!</v>
      </c>
      <c r="O136" s="59" t="e">
        <f t="shared" ref="O136:O145" si="42">((F136*L136)-($G$37*$H$37))/(F136-$G$37)</f>
        <v>#DIV/0!</v>
      </c>
      <c r="P136" s="59" t="e">
        <f t="shared" ref="P136:P145" si="43">((H136*M136)-($K$37*$L$37))/(H136-$K$37)</f>
        <v>#DIV/0!</v>
      </c>
      <c r="Q136" s="6"/>
      <c r="R136" s="153">
        <f t="shared" ref="R136:R145" si="44">D136-$C$37</f>
        <v>0</v>
      </c>
      <c r="S136" s="153">
        <f t="shared" ref="S136:S145" si="45">F136-$G$37</f>
        <v>0</v>
      </c>
      <c r="T136" s="153">
        <f t="shared" ref="T136:T145" si="46">H136-$K$37</f>
        <v>0</v>
      </c>
      <c r="U136" s="6">
        <f t="shared" ref="U136:U145" si="47">(R136-$J$57)/$J$56</f>
        <v>2.3065547655875127E-2</v>
      </c>
      <c r="V136" s="6">
        <f t="shared" si="35"/>
        <v>-4.1073741321173837E-4</v>
      </c>
      <c r="W136" s="6">
        <f t="shared" ref="W136:W145" si="48">(T136-$S$57)/$S$56</f>
        <v>-6.6136626198868926E-19</v>
      </c>
      <c r="X136" s="154" t="e">
        <f t="shared" si="36"/>
        <v>#DIV/0!</v>
      </c>
      <c r="Y136" s="154" t="e">
        <f t="shared" si="36"/>
        <v>#DIV/0!</v>
      </c>
      <c r="Z136" s="154" t="e">
        <f t="shared" si="36"/>
        <v>#DIV/0!</v>
      </c>
      <c r="AA136" s="155">
        <f t="shared" ref="AA136:AA145" si="49">U136/V136</f>
        <v>-56.156432099806445</v>
      </c>
      <c r="AB136" s="6"/>
      <c r="AC136" s="59" t="e">
        <f t="shared" ref="AC136:AC145" si="50">((D136*E136)-($C$37*$D$37))/(D136-$C$37)</f>
        <v>#DIV/0!</v>
      </c>
      <c r="AD136" s="59" t="e">
        <f t="shared" ref="AD136:AD145" si="51">((F136*G136)-($G$37*$H$37))/(F136-$G$37)</f>
        <v>#DIV/0!</v>
      </c>
      <c r="AE136" s="59" t="e">
        <f t="shared" ref="AE136:AE145" si="52">((H136*I136)-($K$37*$L$37))/(H136-$K$37)</f>
        <v>#DIV/0!</v>
      </c>
      <c r="AF136" s="58" t="e">
        <f t="shared" ref="AF136:AF145" si="53">$Q$10*AC136+$Q$11</f>
        <v>#DIV/0!</v>
      </c>
      <c r="AG136" s="58" t="e">
        <f t="shared" ref="AG136:AG145" si="54">$Q$15*AD136+$Q$16</f>
        <v>#DIV/0!</v>
      </c>
      <c r="AH136" s="58" t="e">
        <f t="shared" ref="AH136:AH145" si="55">$Q$20*AE136+$Q$21</f>
        <v>#DIV/0!</v>
      </c>
      <c r="AI136" s="6"/>
      <c r="AJ136" s="6">
        <f t="shared" ref="AJ136:AJ145" si="56">R136/$J$53</f>
        <v>0</v>
      </c>
      <c r="AK136" s="6">
        <f t="shared" ref="AK136:AK145" si="57">S136/$K$53</f>
        <v>0</v>
      </c>
      <c r="AL136" s="6" t="e">
        <f t="shared" ref="AL136:AL145" si="58">T136/$S$53</f>
        <v>#DIV/0!</v>
      </c>
      <c r="AM136" s="154" t="e">
        <f t="shared" si="37"/>
        <v>#DIV/0!</v>
      </c>
      <c r="AN136" s="154" t="e">
        <f t="shared" si="37"/>
        <v>#DIV/0!</v>
      </c>
      <c r="AO136" s="154" t="e">
        <f t="shared" si="37"/>
        <v>#DIV/0!</v>
      </c>
      <c r="AP136" s="155" t="e">
        <f t="shared" ref="AP136:AP145" si="59">AJ136/AK136</f>
        <v>#DIV/0!</v>
      </c>
    </row>
    <row r="137" spans="1:42">
      <c r="A137" s="1"/>
      <c r="C137" s="1"/>
      <c r="D137" s="1"/>
      <c r="E137" s="1"/>
      <c r="F137" s="42"/>
      <c r="G137" s="1"/>
      <c r="H137" s="42"/>
      <c r="I137" s="42"/>
      <c r="J137" s="6"/>
      <c r="K137" s="58">
        <f t="shared" si="38"/>
        <v>-0.16114099911319357</v>
      </c>
      <c r="L137" s="58">
        <f t="shared" si="39"/>
        <v>0.11696686921296295</v>
      </c>
      <c r="M137" s="58">
        <f t="shared" si="40"/>
        <v>-2.3692080120277428</v>
      </c>
      <c r="N137" s="59" t="e">
        <f t="shared" si="41"/>
        <v>#DIV/0!</v>
      </c>
      <c r="O137" s="59" t="e">
        <f t="shared" si="42"/>
        <v>#DIV/0!</v>
      </c>
      <c r="P137" s="59" t="e">
        <f t="shared" si="43"/>
        <v>#DIV/0!</v>
      </c>
      <c r="Q137" s="6"/>
      <c r="R137" s="153">
        <f t="shared" si="44"/>
        <v>0</v>
      </c>
      <c r="S137" s="153">
        <f t="shared" si="45"/>
        <v>0</v>
      </c>
      <c r="T137" s="153">
        <f t="shared" si="46"/>
        <v>0</v>
      </c>
      <c r="U137" s="6">
        <f t="shared" si="47"/>
        <v>2.3065547655875127E-2</v>
      </c>
      <c r="V137" s="6">
        <f t="shared" ref="V137:V145" si="60">(S137-$K$57)/$K$56</f>
        <v>-4.1073741321173837E-4</v>
      </c>
      <c r="W137" s="6">
        <f t="shared" si="48"/>
        <v>-6.6136626198868926E-19</v>
      </c>
      <c r="X137" s="154" t="e">
        <f t="shared" si="36"/>
        <v>#DIV/0!</v>
      </c>
      <c r="Y137" s="154" t="e">
        <f t="shared" si="36"/>
        <v>#DIV/0!</v>
      </c>
      <c r="Z137" s="154" t="e">
        <f t="shared" si="36"/>
        <v>#DIV/0!</v>
      </c>
      <c r="AA137" s="155">
        <f t="shared" si="49"/>
        <v>-56.156432099806445</v>
      </c>
      <c r="AB137" s="6"/>
      <c r="AC137" s="59" t="e">
        <f t="shared" si="50"/>
        <v>#DIV/0!</v>
      </c>
      <c r="AD137" s="59" t="e">
        <f t="shared" si="51"/>
        <v>#DIV/0!</v>
      </c>
      <c r="AE137" s="59" t="e">
        <f t="shared" si="52"/>
        <v>#DIV/0!</v>
      </c>
      <c r="AF137" s="58" t="e">
        <f t="shared" si="53"/>
        <v>#DIV/0!</v>
      </c>
      <c r="AG137" s="58" t="e">
        <f t="shared" si="54"/>
        <v>#DIV/0!</v>
      </c>
      <c r="AH137" s="58" t="e">
        <f t="shared" si="55"/>
        <v>#DIV/0!</v>
      </c>
      <c r="AI137" s="6"/>
      <c r="AJ137" s="6">
        <f t="shared" si="56"/>
        <v>0</v>
      </c>
      <c r="AK137" s="6">
        <f t="shared" si="57"/>
        <v>0</v>
      </c>
      <c r="AL137" s="6" t="e">
        <f t="shared" si="58"/>
        <v>#DIV/0!</v>
      </c>
      <c r="AM137" s="154" t="e">
        <f t="shared" si="37"/>
        <v>#DIV/0!</v>
      </c>
      <c r="AN137" s="154" t="e">
        <f t="shared" si="37"/>
        <v>#DIV/0!</v>
      </c>
      <c r="AO137" s="154" t="e">
        <f t="shared" si="37"/>
        <v>#DIV/0!</v>
      </c>
      <c r="AP137" s="155" t="e">
        <f t="shared" si="59"/>
        <v>#DIV/0!</v>
      </c>
    </row>
    <row r="138" spans="1:42">
      <c r="A138" s="1"/>
      <c r="C138" s="1"/>
      <c r="D138" s="1"/>
      <c r="E138" s="1"/>
      <c r="F138" s="42"/>
      <c r="G138" s="1"/>
      <c r="H138" s="42"/>
      <c r="I138" s="42"/>
      <c r="J138" s="6"/>
      <c r="K138" s="58">
        <f t="shared" si="38"/>
        <v>-0.16114099911319357</v>
      </c>
      <c r="L138" s="58">
        <f t="shared" si="39"/>
        <v>0.11696686921296295</v>
      </c>
      <c r="M138" s="58">
        <f t="shared" si="40"/>
        <v>-2.3692080120277428</v>
      </c>
      <c r="N138" s="59" t="e">
        <f t="shared" si="41"/>
        <v>#DIV/0!</v>
      </c>
      <c r="O138" s="59" t="e">
        <f t="shared" si="42"/>
        <v>#DIV/0!</v>
      </c>
      <c r="P138" s="59" t="e">
        <f t="shared" si="43"/>
        <v>#DIV/0!</v>
      </c>
      <c r="Q138" s="6"/>
      <c r="R138" s="153">
        <f t="shared" si="44"/>
        <v>0</v>
      </c>
      <c r="S138" s="153">
        <f t="shared" si="45"/>
        <v>0</v>
      </c>
      <c r="T138" s="153">
        <f t="shared" si="46"/>
        <v>0</v>
      </c>
      <c r="U138" s="6">
        <f t="shared" si="47"/>
        <v>2.3065547655875127E-2</v>
      </c>
      <c r="V138" s="6">
        <f t="shared" si="60"/>
        <v>-4.1073741321173837E-4</v>
      </c>
      <c r="W138" s="6">
        <f t="shared" si="48"/>
        <v>-6.6136626198868926E-19</v>
      </c>
      <c r="X138" s="154" t="e">
        <f t="shared" si="36"/>
        <v>#DIV/0!</v>
      </c>
      <c r="Y138" s="154" t="e">
        <f t="shared" si="36"/>
        <v>#DIV/0!</v>
      </c>
      <c r="Z138" s="154" t="e">
        <f t="shared" si="36"/>
        <v>#DIV/0!</v>
      </c>
      <c r="AA138" s="155">
        <f t="shared" si="49"/>
        <v>-56.156432099806445</v>
      </c>
      <c r="AB138" s="6"/>
      <c r="AC138" s="59" t="e">
        <f t="shared" si="50"/>
        <v>#DIV/0!</v>
      </c>
      <c r="AD138" s="59" t="e">
        <f t="shared" si="51"/>
        <v>#DIV/0!</v>
      </c>
      <c r="AE138" s="59" t="e">
        <f t="shared" si="52"/>
        <v>#DIV/0!</v>
      </c>
      <c r="AF138" s="58" t="e">
        <f t="shared" si="53"/>
        <v>#DIV/0!</v>
      </c>
      <c r="AG138" s="58" t="e">
        <f t="shared" si="54"/>
        <v>#DIV/0!</v>
      </c>
      <c r="AH138" s="58" t="e">
        <f t="shared" si="55"/>
        <v>#DIV/0!</v>
      </c>
      <c r="AI138" s="6"/>
      <c r="AJ138" s="6">
        <f t="shared" si="56"/>
        <v>0</v>
      </c>
      <c r="AK138" s="6">
        <f t="shared" si="57"/>
        <v>0</v>
      </c>
      <c r="AL138" s="6" t="e">
        <f t="shared" si="58"/>
        <v>#DIV/0!</v>
      </c>
      <c r="AM138" s="154" t="e">
        <f t="shared" si="37"/>
        <v>#DIV/0!</v>
      </c>
      <c r="AN138" s="154" t="e">
        <f t="shared" si="37"/>
        <v>#DIV/0!</v>
      </c>
      <c r="AO138" s="154" t="e">
        <f t="shared" si="37"/>
        <v>#DIV/0!</v>
      </c>
      <c r="AP138" s="155" t="e">
        <f t="shared" si="59"/>
        <v>#DIV/0!</v>
      </c>
    </row>
    <row r="139" spans="1:42">
      <c r="A139" s="1"/>
      <c r="C139" s="1"/>
      <c r="D139" s="1"/>
      <c r="E139" s="1"/>
      <c r="F139" s="42"/>
      <c r="G139" s="1"/>
      <c r="H139" s="42"/>
      <c r="I139" s="42"/>
      <c r="J139" s="6"/>
      <c r="K139" s="58">
        <f t="shared" si="38"/>
        <v>-0.16114099911319357</v>
      </c>
      <c r="L139" s="58">
        <f t="shared" si="39"/>
        <v>0.11696686921296295</v>
      </c>
      <c r="M139" s="58">
        <f t="shared" si="40"/>
        <v>-2.3692080120277428</v>
      </c>
      <c r="N139" s="59" t="e">
        <f t="shared" si="41"/>
        <v>#DIV/0!</v>
      </c>
      <c r="O139" s="59" t="e">
        <f t="shared" si="42"/>
        <v>#DIV/0!</v>
      </c>
      <c r="P139" s="59" t="e">
        <f t="shared" si="43"/>
        <v>#DIV/0!</v>
      </c>
      <c r="Q139" s="6"/>
      <c r="R139" s="153">
        <f t="shared" si="44"/>
        <v>0</v>
      </c>
      <c r="S139" s="153">
        <f t="shared" si="45"/>
        <v>0</v>
      </c>
      <c r="T139" s="153">
        <f t="shared" si="46"/>
        <v>0</v>
      </c>
      <c r="U139" s="6">
        <f t="shared" si="47"/>
        <v>2.3065547655875127E-2</v>
      </c>
      <c r="V139" s="6">
        <f t="shared" si="60"/>
        <v>-4.1073741321173837E-4</v>
      </c>
      <c r="W139" s="6">
        <f t="shared" si="48"/>
        <v>-6.6136626198868926E-19</v>
      </c>
      <c r="X139" s="154" t="e">
        <f t="shared" si="36"/>
        <v>#DIV/0!</v>
      </c>
      <c r="Y139" s="154" t="e">
        <f t="shared" si="36"/>
        <v>#DIV/0!</v>
      </c>
      <c r="Z139" s="154" t="e">
        <f t="shared" si="36"/>
        <v>#DIV/0!</v>
      </c>
      <c r="AA139" s="155">
        <f t="shared" si="49"/>
        <v>-56.156432099806445</v>
      </c>
      <c r="AB139" s="6"/>
      <c r="AC139" s="59" t="e">
        <f t="shared" si="50"/>
        <v>#DIV/0!</v>
      </c>
      <c r="AD139" s="59" t="e">
        <f t="shared" si="51"/>
        <v>#DIV/0!</v>
      </c>
      <c r="AE139" s="59" t="e">
        <f t="shared" si="52"/>
        <v>#DIV/0!</v>
      </c>
      <c r="AF139" s="58" t="e">
        <f t="shared" si="53"/>
        <v>#DIV/0!</v>
      </c>
      <c r="AG139" s="58" t="e">
        <f t="shared" si="54"/>
        <v>#DIV/0!</v>
      </c>
      <c r="AH139" s="58" t="e">
        <f t="shared" si="55"/>
        <v>#DIV/0!</v>
      </c>
      <c r="AI139" s="6"/>
      <c r="AJ139" s="6">
        <f t="shared" si="56"/>
        <v>0</v>
      </c>
      <c r="AK139" s="6">
        <f t="shared" si="57"/>
        <v>0</v>
      </c>
      <c r="AL139" s="6" t="e">
        <f t="shared" si="58"/>
        <v>#DIV/0!</v>
      </c>
      <c r="AM139" s="154" t="e">
        <f t="shared" si="37"/>
        <v>#DIV/0!</v>
      </c>
      <c r="AN139" s="154" t="e">
        <f t="shared" si="37"/>
        <v>#DIV/0!</v>
      </c>
      <c r="AO139" s="154" t="e">
        <f t="shared" si="37"/>
        <v>#DIV/0!</v>
      </c>
      <c r="AP139" s="155" t="e">
        <f t="shared" si="59"/>
        <v>#DIV/0!</v>
      </c>
    </row>
    <row r="140" spans="1:42">
      <c r="A140" s="1"/>
      <c r="C140" s="1"/>
      <c r="D140" s="1"/>
      <c r="E140" s="1"/>
      <c r="F140" s="42"/>
      <c r="G140" s="1"/>
      <c r="H140" s="42"/>
      <c r="I140" s="42"/>
      <c r="J140" s="6"/>
      <c r="K140" s="58">
        <f t="shared" si="38"/>
        <v>-0.16114099911319357</v>
      </c>
      <c r="L140" s="58">
        <f t="shared" si="39"/>
        <v>0.11696686921296295</v>
      </c>
      <c r="M140" s="58">
        <f t="shared" si="40"/>
        <v>-2.3692080120277428</v>
      </c>
      <c r="N140" s="59" t="e">
        <f t="shared" si="41"/>
        <v>#DIV/0!</v>
      </c>
      <c r="O140" s="59" t="e">
        <f t="shared" si="42"/>
        <v>#DIV/0!</v>
      </c>
      <c r="P140" s="59" t="e">
        <f t="shared" si="43"/>
        <v>#DIV/0!</v>
      </c>
      <c r="Q140" s="6"/>
      <c r="R140" s="153">
        <f t="shared" si="44"/>
        <v>0</v>
      </c>
      <c r="S140" s="153">
        <f t="shared" si="45"/>
        <v>0</v>
      </c>
      <c r="T140" s="153">
        <f t="shared" si="46"/>
        <v>0</v>
      </c>
      <c r="U140" s="6">
        <f t="shared" si="47"/>
        <v>2.3065547655875127E-2</v>
      </c>
      <c r="V140" s="6">
        <f t="shared" si="60"/>
        <v>-4.1073741321173837E-4</v>
      </c>
      <c r="W140" s="6">
        <f t="shared" si="48"/>
        <v>-6.6136626198868926E-19</v>
      </c>
      <c r="X140" s="154" t="e">
        <f t="shared" si="36"/>
        <v>#DIV/0!</v>
      </c>
      <c r="Y140" s="154" t="e">
        <f t="shared" si="36"/>
        <v>#DIV/0!</v>
      </c>
      <c r="Z140" s="154" t="e">
        <f t="shared" si="36"/>
        <v>#DIV/0!</v>
      </c>
      <c r="AA140" s="155">
        <f t="shared" si="49"/>
        <v>-56.156432099806445</v>
      </c>
      <c r="AB140" s="6"/>
      <c r="AC140" s="59" t="e">
        <f t="shared" si="50"/>
        <v>#DIV/0!</v>
      </c>
      <c r="AD140" s="59" t="e">
        <f t="shared" si="51"/>
        <v>#DIV/0!</v>
      </c>
      <c r="AE140" s="59" t="e">
        <f t="shared" si="52"/>
        <v>#DIV/0!</v>
      </c>
      <c r="AF140" s="58" t="e">
        <f t="shared" si="53"/>
        <v>#DIV/0!</v>
      </c>
      <c r="AG140" s="58" t="e">
        <f t="shared" si="54"/>
        <v>#DIV/0!</v>
      </c>
      <c r="AH140" s="58" t="e">
        <f t="shared" si="55"/>
        <v>#DIV/0!</v>
      </c>
      <c r="AI140" s="6"/>
      <c r="AJ140" s="6">
        <f t="shared" si="56"/>
        <v>0</v>
      </c>
      <c r="AK140" s="6">
        <f t="shared" si="57"/>
        <v>0</v>
      </c>
      <c r="AL140" s="6" t="e">
        <f t="shared" si="58"/>
        <v>#DIV/0!</v>
      </c>
      <c r="AM140" s="154" t="e">
        <f t="shared" si="37"/>
        <v>#DIV/0!</v>
      </c>
      <c r="AN140" s="154" t="e">
        <f t="shared" si="37"/>
        <v>#DIV/0!</v>
      </c>
      <c r="AO140" s="154" t="e">
        <f t="shared" si="37"/>
        <v>#DIV/0!</v>
      </c>
      <c r="AP140" s="155" t="e">
        <f t="shared" si="59"/>
        <v>#DIV/0!</v>
      </c>
    </row>
    <row r="141" spans="1:42">
      <c r="A141" s="1"/>
      <c r="C141" s="1"/>
      <c r="D141" s="1"/>
      <c r="E141" s="1"/>
      <c r="F141" s="42"/>
      <c r="G141" s="1"/>
      <c r="H141" s="42"/>
      <c r="I141" s="42"/>
      <c r="J141" s="6"/>
      <c r="K141" s="58">
        <f t="shared" si="38"/>
        <v>-0.16114099911319357</v>
      </c>
      <c r="L141" s="58">
        <f t="shared" si="39"/>
        <v>0.11696686921296295</v>
      </c>
      <c r="M141" s="58">
        <f t="shared" si="40"/>
        <v>-2.3692080120277428</v>
      </c>
      <c r="N141" s="59" t="e">
        <f t="shared" si="41"/>
        <v>#DIV/0!</v>
      </c>
      <c r="O141" s="59" t="e">
        <f t="shared" si="42"/>
        <v>#DIV/0!</v>
      </c>
      <c r="P141" s="59" t="e">
        <f t="shared" si="43"/>
        <v>#DIV/0!</v>
      </c>
      <c r="Q141" s="6"/>
      <c r="R141" s="153">
        <f t="shared" si="44"/>
        <v>0</v>
      </c>
      <c r="S141" s="153">
        <f t="shared" si="45"/>
        <v>0</v>
      </c>
      <c r="T141" s="153">
        <f t="shared" si="46"/>
        <v>0</v>
      </c>
      <c r="U141" s="6">
        <f t="shared" si="47"/>
        <v>2.3065547655875127E-2</v>
      </c>
      <c r="V141" s="6">
        <f t="shared" si="60"/>
        <v>-4.1073741321173837E-4</v>
      </c>
      <c r="W141" s="6">
        <f t="shared" si="48"/>
        <v>-6.6136626198868926E-19</v>
      </c>
      <c r="X141" s="154" t="e">
        <f t="shared" si="36"/>
        <v>#DIV/0!</v>
      </c>
      <c r="Y141" s="154" t="e">
        <f t="shared" si="36"/>
        <v>#DIV/0!</v>
      </c>
      <c r="Z141" s="154" t="e">
        <f t="shared" si="36"/>
        <v>#DIV/0!</v>
      </c>
      <c r="AA141" s="155">
        <f t="shared" si="49"/>
        <v>-56.156432099806445</v>
      </c>
      <c r="AB141" s="6"/>
      <c r="AC141" s="59" t="e">
        <f t="shared" si="50"/>
        <v>#DIV/0!</v>
      </c>
      <c r="AD141" s="59" t="e">
        <f t="shared" si="51"/>
        <v>#DIV/0!</v>
      </c>
      <c r="AE141" s="59" t="e">
        <f t="shared" si="52"/>
        <v>#DIV/0!</v>
      </c>
      <c r="AF141" s="58" t="e">
        <f t="shared" si="53"/>
        <v>#DIV/0!</v>
      </c>
      <c r="AG141" s="58" t="e">
        <f t="shared" si="54"/>
        <v>#DIV/0!</v>
      </c>
      <c r="AH141" s="58" t="e">
        <f t="shared" si="55"/>
        <v>#DIV/0!</v>
      </c>
      <c r="AI141" s="6"/>
      <c r="AJ141" s="6">
        <f t="shared" si="56"/>
        <v>0</v>
      </c>
      <c r="AK141" s="6">
        <f t="shared" si="57"/>
        <v>0</v>
      </c>
      <c r="AL141" s="6" t="e">
        <f t="shared" si="58"/>
        <v>#DIV/0!</v>
      </c>
      <c r="AM141" s="154" t="e">
        <f t="shared" si="37"/>
        <v>#DIV/0!</v>
      </c>
      <c r="AN141" s="154" t="e">
        <f t="shared" si="37"/>
        <v>#DIV/0!</v>
      </c>
      <c r="AO141" s="154" t="e">
        <f t="shared" si="37"/>
        <v>#DIV/0!</v>
      </c>
      <c r="AP141" s="155" t="e">
        <f t="shared" si="59"/>
        <v>#DIV/0!</v>
      </c>
    </row>
    <row r="142" spans="1:42">
      <c r="A142" s="1"/>
      <c r="C142" s="1"/>
      <c r="D142" s="1"/>
      <c r="E142" s="1"/>
      <c r="F142" s="42"/>
      <c r="G142" s="1"/>
      <c r="H142" s="42"/>
      <c r="I142" s="42"/>
      <c r="J142" s="6"/>
      <c r="K142" s="58">
        <f t="shared" si="38"/>
        <v>-0.16114099911319357</v>
      </c>
      <c r="L142" s="58">
        <f t="shared" si="39"/>
        <v>0.11696686921296295</v>
      </c>
      <c r="M142" s="58">
        <f t="shared" si="40"/>
        <v>-2.3692080120277428</v>
      </c>
      <c r="N142" s="59" t="e">
        <f t="shared" si="41"/>
        <v>#DIV/0!</v>
      </c>
      <c r="O142" s="59" t="e">
        <f t="shared" si="42"/>
        <v>#DIV/0!</v>
      </c>
      <c r="P142" s="59" t="e">
        <f t="shared" si="43"/>
        <v>#DIV/0!</v>
      </c>
      <c r="Q142" s="6"/>
      <c r="R142" s="153">
        <f t="shared" si="44"/>
        <v>0</v>
      </c>
      <c r="S142" s="153">
        <f t="shared" si="45"/>
        <v>0</v>
      </c>
      <c r="T142" s="153">
        <f t="shared" si="46"/>
        <v>0</v>
      </c>
      <c r="U142" s="6">
        <f t="shared" si="47"/>
        <v>2.3065547655875127E-2</v>
      </c>
      <c r="V142" s="6">
        <f t="shared" si="60"/>
        <v>-4.1073741321173837E-4</v>
      </c>
      <c r="W142" s="6">
        <f t="shared" si="48"/>
        <v>-6.6136626198868926E-19</v>
      </c>
      <c r="X142" s="154" t="e">
        <f t="shared" si="36"/>
        <v>#DIV/0!</v>
      </c>
      <c r="Y142" s="154" t="e">
        <f t="shared" si="36"/>
        <v>#DIV/0!</v>
      </c>
      <c r="Z142" s="154" t="e">
        <f t="shared" si="36"/>
        <v>#DIV/0!</v>
      </c>
      <c r="AA142" s="155">
        <f t="shared" si="49"/>
        <v>-56.156432099806445</v>
      </c>
      <c r="AB142" s="6"/>
      <c r="AC142" s="59" t="e">
        <f t="shared" si="50"/>
        <v>#DIV/0!</v>
      </c>
      <c r="AD142" s="59" t="e">
        <f t="shared" si="51"/>
        <v>#DIV/0!</v>
      </c>
      <c r="AE142" s="59" t="e">
        <f t="shared" si="52"/>
        <v>#DIV/0!</v>
      </c>
      <c r="AF142" s="58" t="e">
        <f t="shared" si="53"/>
        <v>#DIV/0!</v>
      </c>
      <c r="AG142" s="58" t="e">
        <f t="shared" si="54"/>
        <v>#DIV/0!</v>
      </c>
      <c r="AH142" s="58" t="e">
        <f t="shared" si="55"/>
        <v>#DIV/0!</v>
      </c>
      <c r="AI142" s="6"/>
      <c r="AJ142" s="6">
        <f t="shared" si="56"/>
        <v>0</v>
      </c>
      <c r="AK142" s="6">
        <f t="shared" si="57"/>
        <v>0</v>
      </c>
      <c r="AL142" s="6" t="e">
        <f t="shared" si="58"/>
        <v>#DIV/0!</v>
      </c>
      <c r="AM142" s="154" t="e">
        <f t="shared" si="37"/>
        <v>#DIV/0!</v>
      </c>
      <c r="AN142" s="154" t="e">
        <f t="shared" si="37"/>
        <v>#DIV/0!</v>
      </c>
      <c r="AO142" s="154" t="e">
        <f t="shared" si="37"/>
        <v>#DIV/0!</v>
      </c>
      <c r="AP142" s="155" t="e">
        <f t="shared" si="59"/>
        <v>#DIV/0!</v>
      </c>
    </row>
    <row r="143" spans="1:42">
      <c r="A143" s="1"/>
      <c r="C143" s="1"/>
      <c r="D143" s="1"/>
      <c r="E143" s="1"/>
      <c r="F143" s="42"/>
      <c r="G143" s="1"/>
      <c r="H143" s="42"/>
      <c r="I143" s="42"/>
      <c r="J143" s="6"/>
      <c r="K143" s="58">
        <f t="shared" si="38"/>
        <v>-0.16114099911319357</v>
      </c>
      <c r="L143" s="58">
        <f t="shared" si="39"/>
        <v>0.11696686921296295</v>
      </c>
      <c r="M143" s="58">
        <f t="shared" si="40"/>
        <v>-2.3692080120277428</v>
      </c>
      <c r="N143" s="59" t="e">
        <f t="shared" si="41"/>
        <v>#DIV/0!</v>
      </c>
      <c r="O143" s="59" t="e">
        <f t="shared" si="42"/>
        <v>#DIV/0!</v>
      </c>
      <c r="P143" s="59" t="e">
        <f t="shared" si="43"/>
        <v>#DIV/0!</v>
      </c>
      <c r="Q143" s="6"/>
      <c r="R143" s="153">
        <f t="shared" si="44"/>
        <v>0</v>
      </c>
      <c r="S143" s="153">
        <f t="shared" si="45"/>
        <v>0</v>
      </c>
      <c r="T143" s="153">
        <f t="shared" si="46"/>
        <v>0</v>
      </c>
      <c r="U143" s="6">
        <f t="shared" si="47"/>
        <v>2.3065547655875127E-2</v>
      </c>
      <c r="V143" s="6">
        <f t="shared" si="60"/>
        <v>-4.1073741321173837E-4</v>
      </c>
      <c r="W143" s="6">
        <f t="shared" si="48"/>
        <v>-6.6136626198868926E-19</v>
      </c>
      <c r="X143" s="154" t="e">
        <f t="shared" si="36"/>
        <v>#DIV/0!</v>
      </c>
      <c r="Y143" s="154" t="e">
        <f t="shared" si="36"/>
        <v>#DIV/0!</v>
      </c>
      <c r="Z143" s="154" t="e">
        <f t="shared" si="36"/>
        <v>#DIV/0!</v>
      </c>
      <c r="AA143" s="155">
        <f t="shared" si="49"/>
        <v>-56.156432099806445</v>
      </c>
      <c r="AB143" s="6"/>
      <c r="AC143" s="59" t="e">
        <f t="shared" si="50"/>
        <v>#DIV/0!</v>
      </c>
      <c r="AD143" s="59" t="e">
        <f t="shared" si="51"/>
        <v>#DIV/0!</v>
      </c>
      <c r="AE143" s="59" t="e">
        <f t="shared" si="52"/>
        <v>#DIV/0!</v>
      </c>
      <c r="AF143" s="58" t="e">
        <f t="shared" si="53"/>
        <v>#DIV/0!</v>
      </c>
      <c r="AG143" s="58" t="e">
        <f t="shared" si="54"/>
        <v>#DIV/0!</v>
      </c>
      <c r="AH143" s="58" t="e">
        <f t="shared" si="55"/>
        <v>#DIV/0!</v>
      </c>
      <c r="AI143" s="6"/>
      <c r="AJ143" s="6">
        <f t="shared" si="56"/>
        <v>0</v>
      </c>
      <c r="AK143" s="6">
        <f t="shared" si="57"/>
        <v>0</v>
      </c>
      <c r="AL143" s="6" t="e">
        <f t="shared" si="58"/>
        <v>#DIV/0!</v>
      </c>
      <c r="AM143" s="154" t="e">
        <f t="shared" si="37"/>
        <v>#DIV/0!</v>
      </c>
      <c r="AN143" s="154" t="e">
        <f t="shared" si="37"/>
        <v>#DIV/0!</v>
      </c>
      <c r="AO143" s="154" t="e">
        <f t="shared" si="37"/>
        <v>#DIV/0!</v>
      </c>
      <c r="AP143" s="155" t="e">
        <f t="shared" si="59"/>
        <v>#DIV/0!</v>
      </c>
    </row>
    <row r="144" spans="1:42">
      <c r="A144" s="1"/>
      <c r="C144" s="1"/>
      <c r="D144" s="1"/>
      <c r="E144" s="1"/>
      <c r="F144" s="42"/>
      <c r="G144" s="1"/>
      <c r="H144" s="42"/>
      <c r="I144" s="42"/>
      <c r="J144" s="6"/>
      <c r="K144" s="58">
        <f t="shared" si="38"/>
        <v>-0.16114099911319357</v>
      </c>
      <c r="L144" s="58">
        <f t="shared" si="39"/>
        <v>0.11696686921296295</v>
      </c>
      <c r="M144" s="58">
        <f t="shared" si="40"/>
        <v>-2.3692080120277428</v>
      </c>
      <c r="N144" s="59" t="e">
        <f t="shared" si="41"/>
        <v>#DIV/0!</v>
      </c>
      <c r="O144" s="59" t="e">
        <f t="shared" si="42"/>
        <v>#DIV/0!</v>
      </c>
      <c r="P144" s="59" t="e">
        <f t="shared" si="43"/>
        <v>#DIV/0!</v>
      </c>
      <c r="Q144" s="6"/>
      <c r="R144" s="153">
        <f t="shared" si="44"/>
        <v>0</v>
      </c>
      <c r="S144" s="153">
        <f t="shared" si="45"/>
        <v>0</v>
      </c>
      <c r="T144" s="153">
        <f t="shared" si="46"/>
        <v>0</v>
      </c>
      <c r="U144" s="6">
        <f t="shared" si="47"/>
        <v>2.3065547655875127E-2</v>
      </c>
      <c r="V144" s="6">
        <f t="shared" si="60"/>
        <v>-4.1073741321173837E-4</v>
      </c>
      <c r="W144" s="6">
        <f t="shared" si="48"/>
        <v>-6.6136626198868926E-19</v>
      </c>
      <c r="X144" s="154" t="e">
        <f t="shared" si="36"/>
        <v>#DIV/0!</v>
      </c>
      <c r="Y144" s="154" t="e">
        <f t="shared" si="36"/>
        <v>#DIV/0!</v>
      </c>
      <c r="Z144" s="154" t="e">
        <f t="shared" si="36"/>
        <v>#DIV/0!</v>
      </c>
      <c r="AA144" s="155">
        <f t="shared" si="49"/>
        <v>-56.156432099806445</v>
      </c>
      <c r="AB144" s="6"/>
      <c r="AC144" s="59" t="e">
        <f t="shared" si="50"/>
        <v>#DIV/0!</v>
      </c>
      <c r="AD144" s="59" t="e">
        <f t="shared" si="51"/>
        <v>#DIV/0!</v>
      </c>
      <c r="AE144" s="59" t="e">
        <f t="shared" si="52"/>
        <v>#DIV/0!</v>
      </c>
      <c r="AF144" s="58" t="e">
        <f t="shared" si="53"/>
        <v>#DIV/0!</v>
      </c>
      <c r="AG144" s="58" t="e">
        <f t="shared" si="54"/>
        <v>#DIV/0!</v>
      </c>
      <c r="AH144" s="58" t="e">
        <f t="shared" si="55"/>
        <v>#DIV/0!</v>
      </c>
      <c r="AI144" s="6"/>
      <c r="AJ144" s="6">
        <f t="shared" si="56"/>
        <v>0</v>
      </c>
      <c r="AK144" s="6">
        <f t="shared" si="57"/>
        <v>0</v>
      </c>
      <c r="AL144" s="6" t="e">
        <f t="shared" si="58"/>
        <v>#DIV/0!</v>
      </c>
      <c r="AM144" s="154" t="e">
        <f t="shared" si="37"/>
        <v>#DIV/0!</v>
      </c>
      <c r="AN144" s="154" t="e">
        <f t="shared" si="37"/>
        <v>#DIV/0!</v>
      </c>
      <c r="AO144" s="154" t="e">
        <f t="shared" si="37"/>
        <v>#DIV/0!</v>
      </c>
      <c r="AP144" s="155" t="e">
        <f t="shared" si="59"/>
        <v>#DIV/0!</v>
      </c>
    </row>
    <row r="145" spans="1:42">
      <c r="A145" s="1"/>
      <c r="C145" s="1"/>
      <c r="D145" s="1"/>
      <c r="E145" s="1"/>
      <c r="F145" s="42"/>
      <c r="G145" s="1"/>
      <c r="H145" s="42"/>
      <c r="I145" s="42"/>
      <c r="J145" s="6"/>
      <c r="K145" s="58">
        <f t="shared" si="38"/>
        <v>-0.16114099911319357</v>
      </c>
      <c r="L145" s="58">
        <f t="shared" si="39"/>
        <v>0.11696686921296295</v>
      </c>
      <c r="M145" s="58">
        <f t="shared" si="40"/>
        <v>-2.3692080120277428</v>
      </c>
      <c r="N145" s="59" t="e">
        <f t="shared" si="41"/>
        <v>#DIV/0!</v>
      </c>
      <c r="O145" s="59" t="e">
        <f t="shared" si="42"/>
        <v>#DIV/0!</v>
      </c>
      <c r="P145" s="59" t="e">
        <f t="shared" si="43"/>
        <v>#DIV/0!</v>
      </c>
      <c r="Q145" s="6"/>
      <c r="R145" s="153">
        <f t="shared" si="44"/>
        <v>0</v>
      </c>
      <c r="S145" s="153">
        <f t="shared" si="45"/>
        <v>0</v>
      </c>
      <c r="T145" s="153">
        <f t="shared" si="46"/>
        <v>0</v>
      </c>
      <c r="U145" s="6">
        <f t="shared" si="47"/>
        <v>2.3065547655875127E-2</v>
      </c>
      <c r="V145" s="6">
        <f t="shared" si="60"/>
        <v>-4.1073741321173837E-4</v>
      </c>
      <c r="W145" s="6">
        <f t="shared" si="48"/>
        <v>-6.6136626198868926E-19</v>
      </c>
      <c r="X145" s="154" t="e">
        <f t="shared" si="36"/>
        <v>#DIV/0!</v>
      </c>
      <c r="Y145" s="154" t="e">
        <f t="shared" si="36"/>
        <v>#DIV/0!</v>
      </c>
      <c r="Z145" s="154" t="e">
        <f t="shared" si="36"/>
        <v>#DIV/0!</v>
      </c>
      <c r="AA145" s="155">
        <f t="shared" si="49"/>
        <v>-56.156432099806445</v>
      </c>
      <c r="AB145" s="6"/>
      <c r="AC145" s="59" t="e">
        <f t="shared" si="50"/>
        <v>#DIV/0!</v>
      </c>
      <c r="AD145" s="59" t="e">
        <f t="shared" si="51"/>
        <v>#DIV/0!</v>
      </c>
      <c r="AE145" s="59" t="e">
        <f t="shared" si="52"/>
        <v>#DIV/0!</v>
      </c>
      <c r="AF145" s="58" t="e">
        <f t="shared" si="53"/>
        <v>#DIV/0!</v>
      </c>
      <c r="AG145" s="58" t="e">
        <f t="shared" si="54"/>
        <v>#DIV/0!</v>
      </c>
      <c r="AH145" s="58" t="e">
        <f t="shared" si="55"/>
        <v>#DIV/0!</v>
      </c>
      <c r="AI145" s="6"/>
      <c r="AJ145" s="6">
        <f t="shared" si="56"/>
        <v>0</v>
      </c>
      <c r="AK145" s="6">
        <f t="shared" si="57"/>
        <v>0</v>
      </c>
      <c r="AL145" s="6" t="e">
        <f t="shared" si="58"/>
        <v>#DIV/0!</v>
      </c>
      <c r="AM145" s="154" t="e">
        <f t="shared" si="37"/>
        <v>#DIV/0!</v>
      </c>
      <c r="AN145" s="154" t="e">
        <f t="shared" si="37"/>
        <v>#DIV/0!</v>
      </c>
      <c r="AO145" s="154" t="e">
        <f t="shared" si="37"/>
        <v>#DIV/0!</v>
      </c>
      <c r="AP145" s="155" t="e">
        <f t="shared" si="59"/>
        <v>#DIV/0!</v>
      </c>
    </row>
    <row r="146" spans="1:42">
      <c r="A146" s="1"/>
      <c r="C146" s="1"/>
      <c r="D146" s="1"/>
      <c r="E146" s="1"/>
      <c r="F146" s="42"/>
      <c r="G146" s="1"/>
      <c r="H146" s="42"/>
      <c r="I146" s="42"/>
      <c r="J146" s="6"/>
      <c r="K146" s="58">
        <f>$Q$10*E146+$Q$11</f>
        <v>-0.16114099911319357</v>
      </c>
      <c r="L146" s="58">
        <f>$Q$15*G146+$Q$16</f>
        <v>0.11696686921296295</v>
      </c>
      <c r="M146" s="58">
        <f>$Q$20*I146+$Q$21</f>
        <v>-2.3692080120277428</v>
      </c>
      <c r="N146" s="59" t="e">
        <f>((D146*K146)-($C$37*$D$37))/(D146-$C$37)</f>
        <v>#DIV/0!</v>
      </c>
      <c r="O146" s="59" t="e">
        <f>((F146*L146)-($G$37*$H$37))/(F146-$G$37)</f>
        <v>#DIV/0!</v>
      </c>
      <c r="P146" s="59" t="e">
        <f>((H146*M146)-($K$37*$L$37))/(H146-$K$37)</f>
        <v>#DIV/0!</v>
      </c>
      <c r="Q146" s="6"/>
      <c r="R146" s="153">
        <f>D146-$C$37</f>
        <v>0</v>
      </c>
      <c r="S146" s="153">
        <f>F146-$G$37</f>
        <v>0</v>
      </c>
      <c r="T146" s="153">
        <f>H146-$K$37</f>
        <v>0</v>
      </c>
      <c r="U146" s="6">
        <f>(R146-$J$57)/$J$56</f>
        <v>2.3065547655875127E-2</v>
      </c>
      <c r="V146" s="6">
        <f>(S146-$K$57)/$K$56</f>
        <v>-4.1073741321173837E-4</v>
      </c>
      <c r="W146" s="6">
        <f>(T146-$S$57)/$S$56</f>
        <v>-6.6136626198868926E-19</v>
      </c>
      <c r="X146" s="154" t="e">
        <f t="shared" si="36"/>
        <v>#DIV/0!</v>
      </c>
      <c r="Y146" s="154" t="e">
        <f t="shared" si="36"/>
        <v>#DIV/0!</v>
      </c>
      <c r="Z146" s="154" t="e">
        <f t="shared" si="36"/>
        <v>#DIV/0!</v>
      </c>
      <c r="AA146" s="155">
        <f>U146/V146</f>
        <v>-56.156432099806445</v>
      </c>
      <c r="AB146" s="6"/>
      <c r="AC146" s="59" t="e">
        <f>((D146*E146)-($C$37*$D$37))/(D146-$C$37)</f>
        <v>#DIV/0!</v>
      </c>
      <c r="AD146" s="59" t="e">
        <f>((F146*G146)-($G$37*$H$37))/(F146-$G$37)</f>
        <v>#DIV/0!</v>
      </c>
      <c r="AE146" s="59" t="e">
        <f>((H146*I146)-($K$37*$L$37))/(H146-$K$37)</f>
        <v>#DIV/0!</v>
      </c>
      <c r="AF146" s="58" t="e">
        <f>$Q$10*AC146+$Q$11</f>
        <v>#DIV/0!</v>
      </c>
      <c r="AG146" s="58" t="e">
        <f>$Q$15*AD146+$Q$16</f>
        <v>#DIV/0!</v>
      </c>
      <c r="AH146" s="58" t="e">
        <f>$Q$20*AE146+$Q$21</f>
        <v>#DIV/0!</v>
      </c>
      <c r="AI146" s="6"/>
      <c r="AJ146" s="6">
        <f>R146/$J$53</f>
        <v>0</v>
      </c>
      <c r="AK146" s="6">
        <f>S146/$K$53</f>
        <v>0</v>
      </c>
      <c r="AL146" s="6" t="e">
        <f>T146/$S$53</f>
        <v>#DIV/0!</v>
      </c>
      <c r="AM146" s="154" t="e">
        <f t="shared" si="37"/>
        <v>#DIV/0!</v>
      </c>
      <c r="AN146" s="154" t="e">
        <f t="shared" si="37"/>
        <v>#DIV/0!</v>
      </c>
      <c r="AO146" s="154" t="e">
        <f t="shared" si="37"/>
        <v>#DIV/0!</v>
      </c>
      <c r="AP146" s="155" t="e">
        <f>AJ146/AK146</f>
        <v>#DIV/0!</v>
      </c>
    </row>
    <row r="147" spans="1:42">
      <c r="A147" s="1"/>
      <c r="C147" s="1"/>
      <c r="D147" s="1"/>
      <c r="E147" s="1"/>
      <c r="F147" s="42"/>
      <c r="G147" s="1"/>
      <c r="H147" s="42"/>
      <c r="I147" s="42"/>
      <c r="J147" s="6"/>
      <c r="K147" s="58">
        <f>$Q$10*E147+$Q$11</f>
        <v>-0.16114099911319357</v>
      </c>
      <c r="L147" s="58">
        <f>$Q$15*G147+$Q$16</f>
        <v>0.11696686921296295</v>
      </c>
      <c r="M147" s="58">
        <f>$Q$20*I147+$Q$21</f>
        <v>-2.3692080120277428</v>
      </c>
      <c r="N147" s="59" t="e">
        <f>((D147*K147)-($C$37*$D$37))/(D147-$C$37)</f>
        <v>#DIV/0!</v>
      </c>
      <c r="O147" s="59" t="e">
        <f>((F147*L147)-($G$37*$H$37))/(F147-$G$37)</f>
        <v>#DIV/0!</v>
      </c>
      <c r="P147" s="59" t="e">
        <f>((H147*M147)-($K$37*$L$37))/(H147-$K$37)</f>
        <v>#DIV/0!</v>
      </c>
      <c r="Q147" s="6"/>
      <c r="R147" s="153">
        <f>D147-$C$37</f>
        <v>0</v>
      </c>
      <c r="S147" s="153">
        <f>F147-$G$37</f>
        <v>0</v>
      </c>
      <c r="T147" s="153">
        <f>H147-$K$37</f>
        <v>0</v>
      </c>
      <c r="U147" s="6">
        <f>(R147-$J$57)/$J$56</f>
        <v>2.3065547655875127E-2</v>
      </c>
      <c r="V147" s="6">
        <f>(S147-$K$57)/$K$56</f>
        <v>-4.1073741321173837E-4</v>
      </c>
      <c r="W147" s="6">
        <f>(T147-$S$57)/$S$56</f>
        <v>-6.6136626198868926E-19</v>
      </c>
      <c r="X147" s="154" t="e">
        <f t="shared" ref="X147:Z149" si="61">U147/$C147*100</f>
        <v>#DIV/0!</v>
      </c>
      <c r="Y147" s="154" t="e">
        <f t="shared" si="61"/>
        <v>#DIV/0!</v>
      </c>
      <c r="Z147" s="154" t="e">
        <f t="shared" si="61"/>
        <v>#DIV/0!</v>
      </c>
      <c r="AA147" s="155">
        <f>U147/V147</f>
        <v>-56.156432099806445</v>
      </c>
      <c r="AB147" s="6"/>
      <c r="AC147" s="59" t="e">
        <f>((D147*E147)-($C$37*$D$37))/(D147-$C$37)</f>
        <v>#DIV/0!</v>
      </c>
      <c r="AD147" s="59" t="e">
        <f>((F147*G147)-($G$37*$H$37))/(F147-$G$37)</f>
        <v>#DIV/0!</v>
      </c>
      <c r="AE147" s="59" t="e">
        <f>((H147*I147)-($K$37*$L$37))/(H147-$K$37)</f>
        <v>#DIV/0!</v>
      </c>
      <c r="AF147" s="58" t="e">
        <f>$Q$10*AC147+$Q$11</f>
        <v>#DIV/0!</v>
      </c>
      <c r="AG147" s="58" t="e">
        <f>$Q$15*AD147+$Q$16</f>
        <v>#DIV/0!</v>
      </c>
      <c r="AH147" s="58" t="e">
        <f>$Q$20*AE147+$Q$21</f>
        <v>#DIV/0!</v>
      </c>
      <c r="AI147" s="6"/>
      <c r="AJ147" s="6">
        <f>R147/$J$53</f>
        <v>0</v>
      </c>
      <c r="AK147" s="6">
        <f>S147/$K$53</f>
        <v>0</v>
      </c>
      <c r="AL147" s="6" t="e">
        <f>T147/$S$53</f>
        <v>#DIV/0!</v>
      </c>
      <c r="AM147" s="154" t="e">
        <f t="shared" ref="AM147:AO149" si="62">AJ147/$C147*100</f>
        <v>#DIV/0!</v>
      </c>
      <c r="AN147" s="154" t="e">
        <f t="shared" si="62"/>
        <v>#DIV/0!</v>
      </c>
      <c r="AO147" s="154" t="e">
        <f t="shared" si="62"/>
        <v>#DIV/0!</v>
      </c>
      <c r="AP147" s="155" t="e">
        <f>AJ147/AK147</f>
        <v>#DIV/0!</v>
      </c>
    </row>
    <row r="148" spans="1:42">
      <c r="A148" s="1"/>
      <c r="C148" s="1"/>
      <c r="D148" s="1"/>
      <c r="E148" s="1"/>
      <c r="F148" s="42"/>
      <c r="G148" s="1"/>
      <c r="H148" s="42"/>
      <c r="I148" s="42"/>
      <c r="J148" s="6"/>
      <c r="K148" s="58">
        <f>$Q$10*E148+$Q$11</f>
        <v>-0.16114099911319357</v>
      </c>
      <c r="L148" s="58">
        <f>$Q$15*G148+$Q$16</f>
        <v>0.11696686921296295</v>
      </c>
      <c r="M148" s="58">
        <f>$Q$20*I148+$Q$21</f>
        <v>-2.3692080120277428</v>
      </c>
      <c r="N148" s="59" t="e">
        <f>((D148*K148)-($C$37*$D$37))/(D148-$C$37)</f>
        <v>#DIV/0!</v>
      </c>
      <c r="O148" s="59" t="e">
        <f>((F148*L148)-($G$37*$H$37))/(F148-$G$37)</f>
        <v>#DIV/0!</v>
      </c>
      <c r="P148" s="59" t="e">
        <f>((H148*M148)-($K$37*$L$37))/(H148-$K$37)</f>
        <v>#DIV/0!</v>
      </c>
      <c r="Q148" s="6"/>
      <c r="R148" s="153">
        <f>D148-$C$37</f>
        <v>0</v>
      </c>
      <c r="S148" s="153">
        <f>F148-$G$37</f>
        <v>0</v>
      </c>
      <c r="T148" s="153">
        <f>H148-$K$37</f>
        <v>0</v>
      </c>
      <c r="U148" s="6">
        <f>(R148-$J$57)/$J$56</f>
        <v>2.3065547655875127E-2</v>
      </c>
      <c r="V148" s="6">
        <f>(S148-$K$57)/$K$56</f>
        <v>-4.1073741321173837E-4</v>
      </c>
      <c r="W148" s="6">
        <f>(T148-$S$57)/$S$56</f>
        <v>-6.6136626198868926E-19</v>
      </c>
      <c r="X148" s="154" t="e">
        <f t="shared" si="61"/>
        <v>#DIV/0!</v>
      </c>
      <c r="Y148" s="154" t="e">
        <f t="shared" si="61"/>
        <v>#DIV/0!</v>
      </c>
      <c r="Z148" s="154" t="e">
        <f t="shared" si="61"/>
        <v>#DIV/0!</v>
      </c>
      <c r="AA148" s="155">
        <f>U148/V148</f>
        <v>-56.156432099806445</v>
      </c>
      <c r="AB148" s="6"/>
      <c r="AC148" s="59" t="e">
        <f>((D148*E148)-($C$37*$D$37))/(D148-$C$37)</f>
        <v>#DIV/0!</v>
      </c>
      <c r="AD148" s="59" t="e">
        <f>((F148*G148)-($G$37*$H$37))/(F148-$G$37)</f>
        <v>#DIV/0!</v>
      </c>
      <c r="AE148" s="59" t="e">
        <f>((H148*I148)-($K$37*$L$37))/(H148-$K$37)</f>
        <v>#DIV/0!</v>
      </c>
      <c r="AF148" s="58" t="e">
        <f>$Q$10*AC148+$Q$11</f>
        <v>#DIV/0!</v>
      </c>
      <c r="AG148" s="58" t="e">
        <f>$Q$15*AD148+$Q$16</f>
        <v>#DIV/0!</v>
      </c>
      <c r="AH148" s="58" t="e">
        <f>$Q$20*AE148+$Q$21</f>
        <v>#DIV/0!</v>
      </c>
      <c r="AI148" s="6"/>
      <c r="AJ148" s="6">
        <f>R148/$J$53</f>
        <v>0</v>
      </c>
      <c r="AK148" s="6">
        <f>S148/$K$53</f>
        <v>0</v>
      </c>
      <c r="AL148" s="6" t="e">
        <f>T148/$S$53</f>
        <v>#DIV/0!</v>
      </c>
      <c r="AM148" s="154" t="e">
        <f t="shared" si="62"/>
        <v>#DIV/0!</v>
      </c>
      <c r="AN148" s="154" t="e">
        <f t="shared" si="62"/>
        <v>#DIV/0!</v>
      </c>
      <c r="AO148" s="154" t="e">
        <f t="shared" si="62"/>
        <v>#DIV/0!</v>
      </c>
      <c r="AP148" s="155" t="e">
        <f>AJ148/AK148</f>
        <v>#DIV/0!</v>
      </c>
    </row>
    <row r="149" spans="1:42">
      <c r="A149" s="1"/>
      <c r="C149" s="1"/>
      <c r="D149" s="1"/>
      <c r="E149" s="1"/>
      <c r="F149" s="42"/>
      <c r="G149" s="1"/>
      <c r="H149" s="42"/>
      <c r="I149" s="42"/>
      <c r="J149" s="6"/>
      <c r="K149" s="58">
        <f>$Q$10*E149+$Q$11</f>
        <v>-0.16114099911319357</v>
      </c>
      <c r="L149" s="58">
        <f>$Q$15*G149+$Q$16</f>
        <v>0.11696686921296295</v>
      </c>
      <c r="M149" s="58">
        <f>$Q$20*I149+$Q$21</f>
        <v>-2.3692080120277428</v>
      </c>
      <c r="N149" s="59" t="e">
        <f>((D149*K149)-($C$37*$D$37))/(D149-$C$37)</f>
        <v>#DIV/0!</v>
      </c>
      <c r="O149" s="59" t="e">
        <f>((F149*L149)-($G$37*$H$37))/(F149-$G$37)</f>
        <v>#DIV/0!</v>
      </c>
      <c r="P149" s="59" t="e">
        <f>((H149*M149)-($K$37*$L$37))/(H149-$K$37)</f>
        <v>#DIV/0!</v>
      </c>
      <c r="Q149" s="6"/>
      <c r="R149" s="153">
        <f>D149-$C$37</f>
        <v>0</v>
      </c>
      <c r="S149" s="153">
        <f>F149-$G$37</f>
        <v>0</v>
      </c>
      <c r="T149" s="153">
        <f>H149-$K$37</f>
        <v>0</v>
      </c>
      <c r="U149" s="6">
        <f>(R149-$J$57)/$J$56</f>
        <v>2.3065547655875127E-2</v>
      </c>
      <c r="V149" s="6">
        <f>(S149-$K$57)/$K$56</f>
        <v>-4.1073741321173837E-4</v>
      </c>
      <c r="W149" s="6">
        <f>(T149-$S$57)/$S$56</f>
        <v>-6.6136626198868926E-19</v>
      </c>
      <c r="X149" s="154" t="e">
        <f t="shared" si="61"/>
        <v>#DIV/0!</v>
      </c>
      <c r="Y149" s="154" t="e">
        <f t="shared" si="61"/>
        <v>#DIV/0!</v>
      </c>
      <c r="Z149" s="154" t="e">
        <f t="shared" si="61"/>
        <v>#DIV/0!</v>
      </c>
      <c r="AA149" s="155">
        <f>U149/V149</f>
        <v>-56.156432099806445</v>
      </c>
      <c r="AB149" s="6"/>
      <c r="AC149" s="59" t="e">
        <f>((D149*E149)-($C$37*$D$37))/(D149-$C$37)</f>
        <v>#DIV/0!</v>
      </c>
      <c r="AD149" s="59" t="e">
        <f>((F149*G149)-($G$37*$H$37))/(F149-$G$37)</f>
        <v>#DIV/0!</v>
      </c>
      <c r="AE149" s="59" t="e">
        <f>((H149*I149)-($K$37*$L$37))/(H149-$K$37)</f>
        <v>#DIV/0!</v>
      </c>
      <c r="AF149" s="58" t="e">
        <f>$Q$10*AC149+$Q$11</f>
        <v>#DIV/0!</v>
      </c>
      <c r="AG149" s="58" t="e">
        <f>$Q$15*AD149+$Q$16</f>
        <v>#DIV/0!</v>
      </c>
      <c r="AH149" s="58" t="e">
        <f>$Q$20*AE149+$Q$21</f>
        <v>#DIV/0!</v>
      </c>
      <c r="AI149" s="6"/>
      <c r="AJ149" s="6">
        <f>R149/$J$53</f>
        <v>0</v>
      </c>
      <c r="AK149" s="6">
        <f>S149/$K$53</f>
        <v>0</v>
      </c>
      <c r="AL149" s="6" t="e">
        <f>T149/$S$53</f>
        <v>#DIV/0!</v>
      </c>
      <c r="AM149" s="154" t="e">
        <f t="shared" si="62"/>
        <v>#DIV/0!</v>
      </c>
      <c r="AN149" s="154" t="e">
        <f t="shared" si="62"/>
        <v>#DIV/0!</v>
      </c>
      <c r="AO149" s="154" t="e">
        <f t="shared" si="62"/>
        <v>#DIV/0!</v>
      </c>
      <c r="AP149" s="155" t="e">
        <f>AJ149/AK149</f>
        <v>#DIV/0!</v>
      </c>
    </row>
    <row r="150" spans="1:42">
      <c r="F150" s="42"/>
      <c r="G150" s="42"/>
      <c r="H150" s="42"/>
      <c r="I150" s="42"/>
      <c r="J150" s="6"/>
      <c r="K150" s="58"/>
      <c r="L150" s="58"/>
      <c r="M150" s="58"/>
      <c r="N150" s="59"/>
      <c r="O150" s="59"/>
      <c r="P150" s="59"/>
      <c r="Q150" s="6"/>
      <c r="R150" s="153"/>
      <c r="S150" s="153"/>
      <c r="T150" s="153"/>
      <c r="U150" s="6"/>
      <c r="V150" s="6"/>
      <c r="W150" s="6"/>
      <c r="X150" s="154"/>
      <c r="Y150" s="154"/>
      <c r="Z150" s="154"/>
      <c r="AA150" s="155"/>
      <c r="AB150" s="6"/>
      <c r="AC150" s="59"/>
      <c r="AD150" s="59"/>
      <c r="AE150" s="59"/>
      <c r="AF150" s="58"/>
      <c r="AG150" s="58"/>
      <c r="AH150" s="58"/>
      <c r="AI150" s="6"/>
      <c r="AJ150" s="6"/>
      <c r="AK150" s="6"/>
      <c r="AL150" s="6"/>
      <c r="AM150" s="154"/>
      <c r="AN150" s="154"/>
      <c r="AO150" s="154"/>
      <c r="AP150" s="155"/>
    </row>
  </sheetData>
  <mergeCells count="4">
    <mergeCell ref="K63:P64"/>
    <mergeCell ref="U63:AA64"/>
    <mergeCell ref="AC63:AH64"/>
    <mergeCell ref="AJ63:AP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5"/>
  <sheetViews>
    <sheetView workbookViewId="0">
      <selection activeCell="E24" sqref="E24"/>
    </sheetView>
  </sheetViews>
  <sheetFormatPr defaultRowHeight="12.75"/>
  <cols>
    <col min="1" max="1" width="21.5703125" style="6" customWidth="1"/>
    <col min="2" max="2" width="4.85546875" style="6" customWidth="1"/>
    <col min="3" max="3" width="10.85546875" style="49" customWidth="1"/>
    <col min="4" max="4" width="11.42578125" style="49" customWidth="1"/>
    <col min="5" max="5" width="4.140625" style="6" customWidth="1"/>
    <col min="6" max="6" width="10" style="6" customWidth="1"/>
    <col min="7" max="16384" width="9.140625" style="6"/>
  </cols>
  <sheetData>
    <row r="1" spans="1:15" ht="17.25" customHeight="1">
      <c r="A1" s="2" t="s">
        <v>313</v>
      </c>
      <c r="B1" s="3"/>
      <c r="C1" s="4" t="s">
        <v>314</v>
      </c>
      <c r="D1" s="5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 customHeight="1">
      <c r="A2" s="7"/>
      <c r="B2" s="3"/>
      <c r="C2" s="4" t="s">
        <v>315</v>
      </c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customHeight="1">
      <c r="A3" s="7"/>
      <c r="B3" s="3"/>
      <c r="C3" s="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>
      <c r="A4" s="3"/>
      <c r="B4" s="3"/>
      <c r="C4" s="5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 thickBot="1">
      <c r="A5" s="8" t="s">
        <v>316</v>
      </c>
      <c r="B5" s="9"/>
      <c r="C5" s="10" t="s">
        <v>317</v>
      </c>
      <c r="D5" s="10" t="s">
        <v>318</v>
      </c>
      <c r="E5" s="3"/>
      <c r="F5" s="11" t="s">
        <v>319</v>
      </c>
      <c r="G5" s="12"/>
      <c r="H5" s="12"/>
      <c r="I5" s="13"/>
      <c r="J5" s="3"/>
      <c r="K5" s="3"/>
      <c r="L5" s="3"/>
      <c r="M5" s="3"/>
      <c r="N5" s="3"/>
      <c r="O5" s="3"/>
    </row>
    <row r="6" spans="1:15">
      <c r="A6" s="11" t="s">
        <v>320</v>
      </c>
      <c r="B6" s="14">
        <v>1</v>
      </c>
      <c r="C6" s="15">
        <v>-29.712</v>
      </c>
      <c r="D6" s="16">
        <v>-37.366</v>
      </c>
      <c r="E6" s="3"/>
      <c r="F6" s="17" t="s">
        <v>321</v>
      </c>
      <c r="G6" s="18"/>
      <c r="H6" s="18"/>
      <c r="I6" s="19"/>
      <c r="J6" s="3"/>
      <c r="K6" s="3"/>
      <c r="L6" s="3"/>
      <c r="M6" s="3"/>
      <c r="N6" s="3"/>
      <c r="O6" s="3"/>
    </row>
    <row r="7" spans="1:15">
      <c r="A7" s="20"/>
      <c r="B7" s="21">
        <v>2</v>
      </c>
      <c r="C7" s="22">
        <v>-29.863</v>
      </c>
      <c r="D7" s="23">
        <v>-37.497999999999998</v>
      </c>
      <c r="E7" s="3"/>
      <c r="F7" s="17"/>
      <c r="G7" s="18"/>
      <c r="H7" s="18"/>
      <c r="I7" s="19"/>
      <c r="J7" s="3"/>
      <c r="K7" s="3"/>
      <c r="L7" s="3"/>
      <c r="M7" s="3"/>
      <c r="N7" s="3"/>
      <c r="O7" s="3"/>
    </row>
    <row r="8" spans="1:15">
      <c r="A8" s="20"/>
      <c r="B8" s="24">
        <v>3</v>
      </c>
      <c r="C8" s="25">
        <v>-29.957000000000001</v>
      </c>
      <c r="D8" s="23">
        <v>-37.768000000000001</v>
      </c>
      <c r="E8" s="3"/>
      <c r="F8" s="20" t="s">
        <v>322</v>
      </c>
      <c r="G8" s="26">
        <f>SLOPE(C25:D25,C23:D23)</f>
        <v>0.9840049922816706</v>
      </c>
      <c r="H8" s="18"/>
      <c r="I8" s="19"/>
      <c r="J8" s="3"/>
      <c r="K8" s="3"/>
      <c r="L8" s="3"/>
      <c r="M8" s="3"/>
      <c r="N8" s="3"/>
      <c r="O8" s="3"/>
    </row>
    <row r="9" spans="1:15">
      <c r="A9" s="20"/>
      <c r="B9" s="24">
        <v>4</v>
      </c>
      <c r="C9" s="25">
        <v>-29.861000000000001</v>
      </c>
      <c r="D9" s="23">
        <v>-37.616999999999997</v>
      </c>
      <c r="E9" s="3"/>
      <c r="F9" s="20" t="s">
        <v>323</v>
      </c>
      <c r="G9" s="26">
        <f>INTERCEPT(C25:D25,C23:D23)</f>
        <v>-0.16114099911319357</v>
      </c>
      <c r="H9" s="18"/>
      <c r="I9" s="19"/>
      <c r="J9" s="3"/>
      <c r="K9" s="3"/>
      <c r="L9" s="3"/>
      <c r="M9" s="3"/>
      <c r="N9" s="3"/>
      <c r="O9" s="3"/>
    </row>
    <row r="10" spans="1:15">
      <c r="A10" s="20"/>
      <c r="B10" s="24">
        <v>5</v>
      </c>
      <c r="C10" s="25">
        <v>-29.948</v>
      </c>
      <c r="D10" s="23">
        <v>-37.637</v>
      </c>
      <c r="E10" s="3"/>
      <c r="F10" s="20"/>
      <c r="G10" s="26"/>
      <c r="H10" s="18"/>
      <c r="I10" s="19"/>
      <c r="J10" s="3"/>
      <c r="K10" s="3"/>
      <c r="L10" s="3"/>
      <c r="M10" s="3"/>
      <c r="N10" s="3"/>
      <c r="O10" s="3"/>
    </row>
    <row r="11" spans="1:15">
      <c r="A11" s="20"/>
      <c r="B11" s="24">
        <v>6</v>
      </c>
      <c r="C11" s="25">
        <v>-29.907</v>
      </c>
      <c r="D11" s="23">
        <v>-37.279000000000003</v>
      </c>
      <c r="E11" s="3"/>
      <c r="F11" s="20"/>
      <c r="G11" s="26"/>
      <c r="H11" s="18"/>
      <c r="I11" s="19"/>
      <c r="J11" s="3"/>
      <c r="K11" s="3"/>
      <c r="L11" s="3"/>
      <c r="M11" s="3"/>
      <c r="N11" s="3"/>
      <c r="O11" s="3"/>
    </row>
    <row r="12" spans="1:15">
      <c r="A12" s="20"/>
      <c r="B12" s="24">
        <v>7</v>
      </c>
      <c r="C12" s="25">
        <v>-29.712</v>
      </c>
      <c r="D12" s="23">
        <v>-37.186</v>
      </c>
      <c r="E12" s="3"/>
      <c r="F12" s="20"/>
      <c r="G12" s="26"/>
      <c r="H12" s="18"/>
      <c r="I12" s="19"/>
      <c r="J12" s="3"/>
      <c r="K12" s="3"/>
      <c r="L12" s="3"/>
      <c r="M12" s="3"/>
      <c r="N12" s="3"/>
      <c r="O12" s="3"/>
    </row>
    <row r="13" spans="1:15">
      <c r="A13" s="20"/>
      <c r="B13" s="24">
        <v>8</v>
      </c>
      <c r="C13" s="25">
        <v>-29.81</v>
      </c>
      <c r="D13" s="23">
        <v>-37.313000000000002</v>
      </c>
      <c r="E13" s="3"/>
      <c r="F13" s="20"/>
      <c r="G13" s="26"/>
      <c r="H13" s="18"/>
      <c r="I13" s="19"/>
      <c r="J13" s="3"/>
      <c r="K13" s="3"/>
      <c r="L13" s="3"/>
      <c r="M13" s="3"/>
      <c r="N13" s="3"/>
      <c r="O13" s="3"/>
    </row>
    <row r="14" spans="1:15">
      <c r="A14" s="20"/>
      <c r="B14" s="24">
        <v>9</v>
      </c>
      <c r="C14" s="25"/>
      <c r="D14" s="23"/>
      <c r="E14" s="3"/>
      <c r="F14" s="20"/>
      <c r="G14" s="26"/>
      <c r="H14" s="18"/>
      <c r="I14" s="19"/>
      <c r="J14" s="3"/>
      <c r="K14" s="3"/>
      <c r="L14" s="3"/>
      <c r="M14" s="3"/>
      <c r="N14" s="3"/>
      <c r="O14" s="3"/>
    </row>
    <row r="15" spans="1:15">
      <c r="A15" s="20"/>
      <c r="B15" s="24">
        <v>10</v>
      </c>
      <c r="C15" s="25"/>
      <c r="D15" s="23"/>
      <c r="E15" s="3"/>
      <c r="F15" s="20"/>
      <c r="G15" s="26"/>
      <c r="H15" s="18"/>
      <c r="I15" s="19"/>
      <c r="J15" s="3"/>
      <c r="K15" s="3"/>
      <c r="L15" s="3"/>
      <c r="M15" s="3"/>
      <c r="N15" s="3"/>
      <c r="O15" s="3"/>
    </row>
    <row r="16" spans="1:15">
      <c r="A16" s="20"/>
      <c r="B16" s="24">
        <v>11</v>
      </c>
      <c r="C16" s="25"/>
      <c r="D16" s="23"/>
      <c r="E16" s="3"/>
      <c r="F16" s="17"/>
      <c r="G16" s="18"/>
      <c r="H16" s="18"/>
      <c r="I16" s="19"/>
      <c r="J16" s="3"/>
      <c r="K16" s="3"/>
      <c r="L16" s="3"/>
      <c r="M16" s="3"/>
      <c r="N16" s="3"/>
      <c r="O16" s="3"/>
    </row>
    <row r="17" spans="1:15">
      <c r="A17" s="20"/>
      <c r="B17" s="24">
        <v>12</v>
      </c>
      <c r="C17" s="25"/>
      <c r="D17" s="23"/>
      <c r="E17" s="3"/>
      <c r="F17" s="17"/>
      <c r="G17" s="18"/>
      <c r="H17" s="18"/>
      <c r="I17" s="19"/>
      <c r="J17" s="3"/>
      <c r="K17" s="3"/>
      <c r="L17" s="3"/>
      <c r="M17" s="3"/>
      <c r="N17" s="3"/>
      <c r="O17" s="3"/>
    </row>
    <row r="18" spans="1:15">
      <c r="A18" s="20"/>
      <c r="B18" s="24">
        <v>13</v>
      </c>
      <c r="C18" s="25"/>
      <c r="D18" s="23"/>
      <c r="E18" s="3"/>
      <c r="F18" s="17"/>
      <c r="G18" s="18"/>
      <c r="H18" s="18"/>
      <c r="I18" s="19"/>
      <c r="J18" s="3"/>
      <c r="K18" s="3"/>
      <c r="L18" s="3"/>
      <c r="M18" s="3"/>
      <c r="N18" s="3"/>
      <c r="O18" s="3"/>
    </row>
    <row r="19" spans="1:15">
      <c r="A19" s="20"/>
      <c r="B19" s="24">
        <v>14</v>
      </c>
      <c r="C19" s="25"/>
      <c r="D19" s="23"/>
      <c r="E19" s="3"/>
      <c r="F19" s="17"/>
      <c r="G19" s="18"/>
      <c r="H19" s="18"/>
      <c r="I19" s="19"/>
      <c r="J19" s="3"/>
      <c r="K19" s="3"/>
      <c r="L19" s="3"/>
      <c r="M19" s="3"/>
      <c r="N19" s="3"/>
      <c r="O19" s="3"/>
    </row>
    <row r="20" spans="1:15">
      <c r="A20" s="20"/>
      <c r="B20" s="24">
        <v>15</v>
      </c>
      <c r="C20" s="25"/>
      <c r="D20" s="23"/>
      <c r="E20" s="3"/>
      <c r="F20" s="17"/>
      <c r="G20" s="18"/>
      <c r="H20" s="18"/>
      <c r="I20" s="19"/>
      <c r="J20" s="3"/>
      <c r="K20" s="3"/>
      <c r="L20" s="3"/>
      <c r="M20" s="3"/>
      <c r="N20" s="3"/>
      <c r="O20" s="3"/>
    </row>
    <row r="21" spans="1:15">
      <c r="A21" s="20"/>
      <c r="B21" s="24">
        <v>16</v>
      </c>
      <c r="C21" s="22"/>
      <c r="D21" s="23"/>
      <c r="E21" s="3"/>
      <c r="F21" s="17"/>
      <c r="G21" s="18"/>
      <c r="H21" s="18"/>
      <c r="I21" s="19"/>
      <c r="J21" s="3"/>
      <c r="K21" s="3"/>
      <c r="L21" s="3"/>
      <c r="M21" s="3"/>
      <c r="N21" s="3"/>
      <c r="O21" s="3"/>
    </row>
    <row r="22" spans="1:15" ht="13.5" thickBot="1">
      <c r="A22" s="27"/>
      <c r="B22" s="24">
        <v>17</v>
      </c>
      <c r="C22" s="28"/>
      <c r="D22" s="29"/>
      <c r="E22" s="3"/>
      <c r="F22" s="17"/>
      <c r="G22" s="18"/>
      <c r="H22" s="18"/>
      <c r="I22" s="19"/>
      <c r="J22" s="3"/>
      <c r="K22" s="3"/>
      <c r="L22" s="3"/>
      <c r="M22" s="3"/>
      <c r="N22" s="3"/>
      <c r="O22" s="3"/>
    </row>
    <row r="23" spans="1:15">
      <c r="A23" s="11" t="s">
        <v>324</v>
      </c>
      <c r="B23" s="30"/>
      <c r="C23" s="31">
        <f>AVERAGE(C6:C22)</f>
        <v>-29.846250000000001</v>
      </c>
      <c r="D23" s="31">
        <f>AVERAGE(D6:D22)</f>
        <v>-37.457999999999998</v>
      </c>
      <c r="E23" s="3"/>
      <c r="F23" s="17"/>
      <c r="G23" s="18"/>
      <c r="H23" s="18"/>
      <c r="I23" s="19"/>
      <c r="J23" s="3"/>
      <c r="K23" s="3"/>
      <c r="L23" s="3"/>
      <c r="M23" s="3"/>
      <c r="N23" s="3"/>
      <c r="O23" s="3"/>
    </row>
    <row r="24" spans="1:15">
      <c r="A24" s="27" t="s">
        <v>325</v>
      </c>
      <c r="B24" s="32"/>
      <c r="C24" s="33">
        <f>STDEV(C6:C22)</f>
        <v>9.5743332479529777E-2</v>
      </c>
      <c r="D24" s="33">
        <f>STDEV(D6:D22)</f>
        <v>0.20372811013079184</v>
      </c>
      <c r="E24" s="3"/>
      <c r="F24" s="17"/>
      <c r="G24" s="18"/>
      <c r="H24" s="18"/>
      <c r="I24" s="19"/>
      <c r="J24" s="3"/>
      <c r="K24" s="3"/>
      <c r="L24" s="3"/>
      <c r="M24" s="3"/>
      <c r="N24" s="3"/>
      <c r="O24" s="3"/>
    </row>
    <row r="25" spans="1:15">
      <c r="A25" s="8" t="s">
        <v>326</v>
      </c>
      <c r="B25" s="34"/>
      <c r="C25" s="35">
        <v>-29.53</v>
      </c>
      <c r="D25" s="35">
        <v>-37.020000000000003</v>
      </c>
      <c r="E25" s="3"/>
      <c r="F25" s="36"/>
      <c r="G25" s="37"/>
      <c r="H25" s="37"/>
      <c r="I25" s="38"/>
      <c r="J25" s="3"/>
      <c r="K25" s="3"/>
      <c r="L25" s="3"/>
      <c r="M25" s="3"/>
      <c r="N25" s="3"/>
      <c r="O25" s="3"/>
    </row>
    <row r="26" spans="1:15">
      <c r="A26" s="8" t="s">
        <v>327</v>
      </c>
      <c r="B26" s="34"/>
      <c r="C26" s="39">
        <f>C25-C23</f>
        <v>0.31625000000000014</v>
      </c>
      <c r="D26" s="39">
        <f>D25-D23</f>
        <v>0.43799999999999528</v>
      </c>
      <c r="E26" s="3"/>
      <c r="F26" s="18"/>
      <c r="G26" s="18"/>
      <c r="H26" s="18"/>
      <c r="I26" s="18"/>
      <c r="J26" s="3"/>
      <c r="K26" s="3"/>
      <c r="L26" s="3"/>
      <c r="M26" s="3"/>
      <c r="N26" s="3"/>
      <c r="O26" s="3"/>
    </row>
    <row r="27" spans="1:15">
      <c r="A27" s="26"/>
      <c r="B27" s="18"/>
      <c r="C27" s="40"/>
      <c r="D27" s="40"/>
      <c r="E27" s="3"/>
      <c r="F27" s="18"/>
      <c r="G27" s="18"/>
      <c r="H27" s="18"/>
      <c r="I27" s="18"/>
      <c r="J27" s="3"/>
      <c r="K27" s="3"/>
      <c r="L27" s="3"/>
      <c r="M27" s="3"/>
      <c r="N27" s="3"/>
      <c r="O27" s="3"/>
    </row>
    <row r="28" spans="1:15">
      <c r="A28" s="9" t="s">
        <v>328</v>
      </c>
      <c r="B28" s="34"/>
      <c r="C28" s="41" t="s">
        <v>329</v>
      </c>
      <c r="D28" s="41" t="s">
        <v>330</v>
      </c>
      <c r="E28" s="3"/>
      <c r="F28" s="18"/>
      <c r="G28" s="18"/>
      <c r="H28" s="18"/>
      <c r="I28" s="18"/>
      <c r="J28" s="3"/>
      <c r="K28" s="3"/>
      <c r="L28" s="3"/>
      <c r="M28" s="3"/>
      <c r="N28" s="3"/>
      <c r="O28" s="3"/>
    </row>
    <row r="29" spans="1:15">
      <c r="A29" s="30" t="s">
        <v>331</v>
      </c>
      <c r="B29" s="12">
        <v>1</v>
      </c>
      <c r="C29" s="42">
        <v>0</v>
      </c>
      <c r="D29" s="42">
        <v>0</v>
      </c>
      <c r="E29" s="3"/>
      <c r="F29" s="18"/>
      <c r="G29" s="18"/>
      <c r="H29" s="18"/>
      <c r="I29" s="18"/>
      <c r="J29" s="3"/>
      <c r="K29" s="3"/>
      <c r="L29" s="3"/>
      <c r="M29" s="3"/>
      <c r="N29" s="3"/>
      <c r="O29" s="3"/>
    </row>
    <row r="30" spans="1:15">
      <c r="A30" s="26" t="s">
        <v>331</v>
      </c>
      <c r="B30" s="18">
        <v>2</v>
      </c>
      <c r="C30" s="42"/>
      <c r="D30" s="42"/>
      <c r="E30" s="3"/>
      <c r="F30" s="18"/>
      <c r="G30" s="18"/>
      <c r="H30" s="18"/>
      <c r="I30" s="18"/>
      <c r="J30" s="3"/>
      <c r="K30" s="3"/>
      <c r="L30" s="3"/>
      <c r="M30" s="3"/>
      <c r="N30" s="3"/>
      <c r="O30" s="3"/>
    </row>
    <row r="31" spans="1:15">
      <c r="A31" s="26" t="s">
        <v>331</v>
      </c>
      <c r="B31" s="18">
        <v>3</v>
      </c>
      <c r="C31" s="42"/>
      <c r="D31" s="42"/>
      <c r="E31" s="3"/>
      <c r="F31" s="18"/>
      <c r="G31" s="18"/>
      <c r="H31" s="18"/>
      <c r="I31" s="18"/>
      <c r="J31" s="3"/>
      <c r="K31" s="3"/>
      <c r="L31" s="3"/>
      <c r="M31" s="3"/>
      <c r="N31" s="3"/>
      <c r="O31" s="3"/>
    </row>
    <row r="32" spans="1:15">
      <c r="A32" s="26" t="s">
        <v>331</v>
      </c>
      <c r="B32" s="18">
        <v>4</v>
      </c>
      <c r="C32" s="40"/>
      <c r="D32" s="40"/>
      <c r="E32" s="3"/>
      <c r="F32" s="18"/>
      <c r="G32" s="18"/>
      <c r="H32" s="18"/>
      <c r="I32" s="18"/>
      <c r="J32" s="3"/>
      <c r="K32" s="3"/>
      <c r="L32" s="3"/>
      <c r="M32" s="3"/>
      <c r="N32" s="3"/>
      <c r="O32" s="3"/>
    </row>
    <row r="33" spans="1:15">
      <c r="A33" s="26" t="s">
        <v>331</v>
      </c>
      <c r="B33" s="18">
        <v>5</v>
      </c>
      <c r="C33" s="40"/>
      <c r="D33" s="40"/>
      <c r="E33" s="3"/>
      <c r="F33" s="18"/>
      <c r="G33" s="18"/>
      <c r="H33" s="18"/>
      <c r="I33" s="18"/>
      <c r="J33" s="3"/>
      <c r="K33" s="3"/>
      <c r="L33" s="3"/>
      <c r="M33" s="3"/>
      <c r="N33" s="3"/>
      <c r="O33" s="3"/>
    </row>
    <row r="34" spans="1:15">
      <c r="A34" s="32" t="s">
        <v>331</v>
      </c>
      <c r="B34" s="37">
        <v>6</v>
      </c>
      <c r="C34" s="43"/>
      <c r="D34" s="33"/>
      <c r="E34" s="3"/>
      <c r="F34" s="18"/>
      <c r="G34" s="18"/>
      <c r="H34" s="18"/>
      <c r="I34" s="18"/>
      <c r="J34" s="3"/>
      <c r="K34" s="3"/>
      <c r="L34" s="3"/>
      <c r="M34" s="3"/>
      <c r="N34" s="3"/>
      <c r="O34" s="3"/>
    </row>
    <row r="35" spans="1:15">
      <c r="A35" s="26" t="s">
        <v>332</v>
      </c>
      <c r="B35" s="18"/>
      <c r="C35" s="44">
        <f>AVERAGE(C29:C34)</f>
        <v>0</v>
      </c>
      <c r="D35" s="31">
        <f>AVERAGE(D29:D34)</f>
        <v>0</v>
      </c>
      <c r="E35" s="3"/>
      <c r="F35" s="18"/>
      <c r="G35" s="18"/>
      <c r="H35" s="18"/>
      <c r="I35" s="18"/>
      <c r="J35" s="3"/>
      <c r="K35" s="3"/>
      <c r="L35" s="3"/>
      <c r="M35" s="3"/>
      <c r="N35" s="3"/>
      <c r="O35" s="3"/>
    </row>
    <row r="36" spans="1:15">
      <c r="A36" s="26" t="s">
        <v>325</v>
      </c>
      <c r="B36" s="18"/>
      <c r="C36" s="44" t="e">
        <f>STDEV(C29:C34)</f>
        <v>#DIV/0!</v>
      </c>
      <c r="D36" s="31" t="e">
        <f>STDEV(D29:D34)</f>
        <v>#DIV/0!</v>
      </c>
      <c r="E36" s="3"/>
      <c r="F36" s="18"/>
      <c r="G36" s="18"/>
      <c r="H36" s="18"/>
      <c r="I36" s="18"/>
      <c r="J36" s="3"/>
      <c r="K36" s="3"/>
      <c r="L36" s="3"/>
      <c r="M36" s="3"/>
      <c r="N36" s="3"/>
      <c r="O36" s="3"/>
    </row>
    <row r="37" spans="1:15" s="48" customFormat="1">
      <c r="A37" s="45"/>
      <c r="B37" s="46"/>
      <c r="C37" s="47"/>
      <c r="D37" s="47"/>
      <c r="F37" s="46"/>
      <c r="G37" s="46"/>
      <c r="H37" s="46"/>
      <c r="I37" s="46"/>
    </row>
    <row r="38" spans="1:15" s="48" customFormat="1">
      <c r="A38" s="45"/>
      <c r="B38" s="46"/>
      <c r="C38" s="47"/>
      <c r="D38" s="47"/>
      <c r="F38" s="159" t="s">
        <v>333</v>
      </c>
      <c r="G38" s="159"/>
      <c r="H38" s="46"/>
      <c r="I38" s="159" t="s">
        <v>334</v>
      </c>
      <c r="J38" s="159"/>
      <c r="L38" s="48" t="s">
        <v>335</v>
      </c>
    </row>
    <row r="39" spans="1:15" s="48" customFormat="1">
      <c r="A39" s="45"/>
      <c r="B39" s="46"/>
      <c r="C39" s="47"/>
      <c r="D39" s="47"/>
      <c r="F39" s="159"/>
      <c r="G39" s="159"/>
      <c r="H39" s="46"/>
      <c r="I39" s="159"/>
      <c r="J39" s="159"/>
    </row>
    <row r="40" spans="1:15" ht="37.5" customHeight="1">
      <c r="F40" s="160"/>
      <c r="G40" s="160"/>
      <c r="I40" s="160"/>
      <c r="J40" s="160"/>
    </row>
    <row r="41" spans="1:15">
      <c r="A41" s="50"/>
      <c r="B41" s="51"/>
      <c r="C41" s="52" t="s">
        <v>329</v>
      </c>
      <c r="D41" s="52" t="s">
        <v>330</v>
      </c>
      <c r="F41" s="53" t="s">
        <v>336</v>
      </c>
      <c r="G41" s="53" t="s">
        <v>337</v>
      </c>
      <c r="I41" s="53" t="s">
        <v>338</v>
      </c>
      <c r="J41" s="53" t="s">
        <v>339</v>
      </c>
    </row>
    <row r="42" spans="1:15">
      <c r="A42" s="54" t="s">
        <v>340</v>
      </c>
      <c r="B42" s="55"/>
      <c r="C42" s="56" t="s">
        <v>341</v>
      </c>
      <c r="D42" s="56" t="s">
        <v>341</v>
      </c>
      <c r="F42" s="57" t="s">
        <v>330</v>
      </c>
      <c r="G42" s="57" t="s">
        <v>342</v>
      </c>
      <c r="I42" s="57" t="s">
        <v>330</v>
      </c>
      <c r="J42" s="57" t="s">
        <v>330</v>
      </c>
    </row>
    <row r="43" spans="1:15">
      <c r="A43" s="1" t="s">
        <v>263</v>
      </c>
      <c r="C43" s="42">
        <v>731.19299999999998</v>
      </c>
      <c r="D43" s="42">
        <v>-12.007</v>
      </c>
      <c r="F43" s="58">
        <f t="shared" ref="F43:F106" si="0">$G$8*(D43-$D$23)+$D$25</f>
        <v>-11.976088941439205</v>
      </c>
      <c r="G43" s="59">
        <f t="shared" ref="G43:G106" si="1">((C43*F43)-($C$35*$D$35))/(C43-$C$35)</f>
        <v>-11.976088941439205</v>
      </c>
      <c r="I43" s="59">
        <f t="shared" ref="I43:I106" si="2">((C43*D43)-($C$35*$D$35))/(C43-$C$35)</f>
        <v>-12.007</v>
      </c>
      <c r="J43" s="58">
        <f t="shared" ref="J43:J106" si="3">$G$8*(I43-$D$23)+$D$25</f>
        <v>-11.976088941439205</v>
      </c>
    </row>
    <row r="44" spans="1:15">
      <c r="A44" s="1" t="s">
        <v>260</v>
      </c>
      <c r="C44" s="42">
        <v>602.88499999999999</v>
      </c>
      <c r="D44" s="42">
        <v>-10.593999999999999</v>
      </c>
      <c r="F44" s="58">
        <f t="shared" si="0"/>
        <v>-10.585689887345207</v>
      </c>
      <c r="G44" s="59">
        <f t="shared" si="1"/>
        <v>-10.585689887345207</v>
      </c>
      <c r="I44" s="59">
        <f t="shared" si="2"/>
        <v>-10.593999999999999</v>
      </c>
      <c r="J44" s="58">
        <f t="shared" si="3"/>
        <v>-10.585689887345207</v>
      </c>
    </row>
    <row r="45" spans="1:15">
      <c r="A45" s="1" t="s">
        <v>257</v>
      </c>
      <c r="C45" s="42">
        <v>565.07799999999997</v>
      </c>
      <c r="D45" s="42">
        <v>-11.664</v>
      </c>
      <c r="F45" s="58">
        <f t="shared" si="0"/>
        <v>-11.638575229086594</v>
      </c>
      <c r="G45" s="59">
        <f t="shared" si="1"/>
        <v>-11.638575229086594</v>
      </c>
      <c r="I45" s="59">
        <f t="shared" si="2"/>
        <v>-11.664</v>
      </c>
      <c r="J45" s="58">
        <f t="shared" si="3"/>
        <v>-11.638575229086594</v>
      </c>
    </row>
    <row r="46" spans="1:15">
      <c r="A46" s="1" t="s">
        <v>254</v>
      </c>
      <c r="C46" s="42">
        <v>616.923</v>
      </c>
      <c r="D46" s="42">
        <v>-12.243</v>
      </c>
      <c r="F46" s="58">
        <f t="shared" si="0"/>
        <v>-12.208314119617683</v>
      </c>
      <c r="G46" s="59">
        <f t="shared" si="1"/>
        <v>-12.208314119617683</v>
      </c>
      <c r="I46" s="59">
        <f t="shared" si="2"/>
        <v>-12.243</v>
      </c>
      <c r="J46" s="58">
        <f t="shared" si="3"/>
        <v>-12.208314119617683</v>
      </c>
    </row>
    <row r="47" spans="1:15">
      <c r="A47" s="1" t="s">
        <v>251</v>
      </c>
      <c r="C47" s="42">
        <v>588.43499999999995</v>
      </c>
      <c r="D47" s="42">
        <v>-11.334</v>
      </c>
      <c r="F47" s="58">
        <f t="shared" si="0"/>
        <v>-11.313853581633641</v>
      </c>
      <c r="G47" s="59">
        <f t="shared" si="1"/>
        <v>-11.313853581633641</v>
      </c>
      <c r="I47" s="59">
        <f t="shared" si="2"/>
        <v>-11.334</v>
      </c>
      <c r="J47" s="58">
        <f t="shared" si="3"/>
        <v>-11.313853581633641</v>
      </c>
    </row>
    <row r="48" spans="1:15">
      <c r="A48" s="1" t="s">
        <v>248</v>
      </c>
      <c r="C48" s="42">
        <v>602.43000000000006</v>
      </c>
      <c r="D48" s="42">
        <v>-11.731999999999999</v>
      </c>
      <c r="F48" s="58">
        <f t="shared" si="0"/>
        <v>-11.705487568561747</v>
      </c>
      <c r="G48" s="59">
        <f t="shared" si="1"/>
        <v>-11.705487568561747</v>
      </c>
      <c r="I48" s="59">
        <f t="shared" si="2"/>
        <v>-11.731999999999999</v>
      </c>
      <c r="J48" s="58">
        <f t="shared" si="3"/>
        <v>-11.705487568561747</v>
      </c>
    </row>
    <row r="49" spans="1:10">
      <c r="A49" s="1" t="s">
        <v>245</v>
      </c>
      <c r="C49" s="42">
        <v>574.57500000000005</v>
      </c>
      <c r="D49" s="42">
        <v>-9.5519999999999996</v>
      </c>
      <c r="F49" s="58">
        <f t="shared" si="0"/>
        <v>-9.5603566853877062</v>
      </c>
      <c r="G49" s="59">
        <f t="shared" si="1"/>
        <v>-9.5603566853877062</v>
      </c>
      <c r="I49" s="59">
        <f t="shared" si="2"/>
        <v>-9.5519999999999996</v>
      </c>
      <c r="J49" s="58">
        <f t="shared" si="3"/>
        <v>-9.5603566853877062</v>
      </c>
    </row>
    <row r="50" spans="1:10">
      <c r="A50" s="1" t="s">
        <v>242</v>
      </c>
      <c r="C50" s="42">
        <v>636.24</v>
      </c>
      <c r="D50" s="42">
        <v>-10.536</v>
      </c>
      <c r="F50" s="58">
        <f t="shared" si="0"/>
        <v>-10.52861759779287</v>
      </c>
      <c r="G50" s="59">
        <f t="shared" si="1"/>
        <v>-10.52861759779287</v>
      </c>
      <c r="I50" s="59">
        <f t="shared" si="2"/>
        <v>-10.536</v>
      </c>
      <c r="J50" s="58">
        <f t="shared" si="3"/>
        <v>-10.52861759779287</v>
      </c>
    </row>
    <row r="51" spans="1:10">
      <c r="A51" s="1" t="s">
        <v>239</v>
      </c>
      <c r="C51" s="42">
        <v>584.61900000000003</v>
      </c>
      <c r="D51" s="42">
        <v>-9.9060000000000006</v>
      </c>
      <c r="F51" s="58">
        <f t="shared" si="0"/>
        <v>-9.9086944526554142</v>
      </c>
      <c r="G51" s="59">
        <f t="shared" si="1"/>
        <v>-9.9086944526554142</v>
      </c>
      <c r="I51" s="59">
        <f t="shared" si="2"/>
        <v>-9.9060000000000006</v>
      </c>
      <c r="J51" s="58">
        <f t="shared" si="3"/>
        <v>-9.9086944526554142</v>
      </c>
    </row>
    <row r="52" spans="1:10">
      <c r="A52" s="1" t="s">
        <v>236</v>
      </c>
      <c r="C52" s="42">
        <v>568.19399999999996</v>
      </c>
      <c r="D52" s="42">
        <v>-10.192</v>
      </c>
      <c r="F52" s="58">
        <f t="shared" si="0"/>
        <v>-10.190119880447973</v>
      </c>
      <c r="G52" s="59">
        <f t="shared" si="1"/>
        <v>-10.190119880447973</v>
      </c>
      <c r="I52" s="59">
        <f t="shared" si="2"/>
        <v>-10.192</v>
      </c>
      <c r="J52" s="58">
        <f t="shared" si="3"/>
        <v>-10.190119880447973</v>
      </c>
    </row>
    <row r="53" spans="1:10">
      <c r="A53" s="1" t="s">
        <v>228</v>
      </c>
      <c r="C53" s="42">
        <v>435.27700000000004</v>
      </c>
      <c r="D53" s="42">
        <v>-11.73</v>
      </c>
      <c r="F53" s="58">
        <f t="shared" si="0"/>
        <v>-11.703519558577185</v>
      </c>
      <c r="G53" s="59">
        <f t="shared" si="1"/>
        <v>-11.703519558577185</v>
      </c>
      <c r="I53" s="59">
        <f t="shared" si="2"/>
        <v>-11.73</v>
      </c>
      <c r="J53" s="58">
        <f t="shared" si="3"/>
        <v>-11.703519558577185</v>
      </c>
    </row>
    <row r="54" spans="1:10">
      <c r="A54" s="1" t="s">
        <v>225</v>
      </c>
      <c r="C54" s="42">
        <v>661.00199999999995</v>
      </c>
      <c r="D54" s="42">
        <v>-8.4779999999999998</v>
      </c>
      <c r="F54" s="58">
        <f t="shared" si="0"/>
        <v>-8.5035353236771911</v>
      </c>
      <c r="G54" s="59">
        <f t="shared" si="1"/>
        <v>-8.5035353236771911</v>
      </c>
      <c r="I54" s="59">
        <f t="shared" si="2"/>
        <v>-8.4779999999999998</v>
      </c>
      <c r="J54" s="58">
        <f t="shared" si="3"/>
        <v>-8.5035353236771911</v>
      </c>
    </row>
    <row r="55" spans="1:10">
      <c r="A55" s="1" t="s">
        <v>222</v>
      </c>
      <c r="C55" s="42">
        <v>502.05199999999996</v>
      </c>
      <c r="D55" s="42">
        <v>-10.522</v>
      </c>
      <c r="F55" s="58">
        <f t="shared" si="0"/>
        <v>-10.514841527900924</v>
      </c>
      <c r="G55" s="59">
        <f t="shared" si="1"/>
        <v>-10.514841527900924</v>
      </c>
      <c r="I55" s="59">
        <f t="shared" si="2"/>
        <v>-10.522</v>
      </c>
      <c r="J55" s="58">
        <f t="shared" si="3"/>
        <v>-10.514841527900924</v>
      </c>
    </row>
    <row r="56" spans="1:10">
      <c r="A56" s="1" t="s">
        <v>219</v>
      </c>
      <c r="C56" s="42">
        <v>617.09800000000007</v>
      </c>
      <c r="D56" s="42">
        <v>-10.237</v>
      </c>
      <c r="F56" s="58">
        <f t="shared" si="0"/>
        <v>-10.234400105100651</v>
      </c>
      <c r="G56" s="59">
        <f t="shared" si="1"/>
        <v>-10.234400105100651</v>
      </c>
      <c r="I56" s="59">
        <f t="shared" si="2"/>
        <v>-10.237</v>
      </c>
      <c r="J56" s="58">
        <f t="shared" si="3"/>
        <v>-10.234400105100651</v>
      </c>
    </row>
    <row r="57" spans="1:10">
      <c r="A57" s="1" t="s">
        <v>216</v>
      </c>
      <c r="C57" s="42">
        <v>619.78300000000002</v>
      </c>
      <c r="D57" s="42">
        <v>-10.411</v>
      </c>
      <c r="F57" s="58">
        <f t="shared" si="0"/>
        <v>-10.40561697375766</v>
      </c>
      <c r="G57" s="59">
        <f t="shared" si="1"/>
        <v>-10.40561697375766</v>
      </c>
      <c r="I57" s="59">
        <f t="shared" si="2"/>
        <v>-10.411</v>
      </c>
      <c r="J57" s="58">
        <f t="shared" si="3"/>
        <v>-10.40561697375766</v>
      </c>
    </row>
    <row r="58" spans="1:10">
      <c r="A58" s="1" t="s">
        <v>213</v>
      </c>
      <c r="C58" s="42">
        <v>677.59</v>
      </c>
      <c r="D58" s="42">
        <v>-8.09</v>
      </c>
      <c r="F58" s="58">
        <f t="shared" si="0"/>
        <v>-8.1217413866719035</v>
      </c>
      <c r="G58" s="59">
        <f t="shared" si="1"/>
        <v>-8.1217413866719035</v>
      </c>
      <c r="I58" s="59">
        <f t="shared" si="2"/>
        <v>-8.09</v>
      </c>
      <c r="J58" s="58">
        <f t="shared" si="3"/>
        <v>-8.1217413866719035</v>
      </c>
    </row>
    <row r="59" spans="1:10">
      <c r="A59" s="1" t="s">
        <v>210</v>
      </c>
      <c r="C59" s="42">
        <v>690.77800000000002</v>
      </c>
      <c r="D59" s="42">
        <v>-9.8979999999999997</v>
      </c>
      <c r="F59" s="58">
        <f t="shared" si="0"/>
        <v>-9.9008224127171616</v>
      </c>
      <c r="G59" s="59">
        <f t="shared" si="1"/>
        <v>-9.9008224127171616</v>
      </c>
      <c r="I59" s="59">
        <f t="shared" si="2"/>
        <v>-9.8979999999999997</v>
      </c>
      <c r="J59" s="58">
        <f t="shared" si="3"/>
        <v>-9.9008224127171616</v>
      </c>
    </row>
    <row r="60" spans="1:10">
      <c r="A60" s="1" t="s">
        <v>207</v>
      </c>
      <c r="C60" s="42">
        <v>511.82299999999998</v>
      </c>
      <c r="D60" s="42">
        <v>-10.509</v>
      </c>
      <c r="F60" s="58">
        <f t="shared" si="0"/>
        <v>-10.502049463001264</v>
      </c>
      <c r="G60" s="59">
        <f t="shared" si="1"/>
        <v>-10.502049463001264</v>
      </c>
      <c r="I60" s="59">
        <f t="shared" si="2"/>
        <v>-10.509</v>
      </c>
      <c r="J60" s="58">
        <f t="shared" si="3"/>
        <v>-10.502049463001264</v>
      </c>
    </row>
    <row r="61" spans="1:10">
      <c r="A61" s="1" t="s">
        <v>204</v>
      </c>
      <c r="C61" s="42">
        <v>560.76599999999996</v>
      </c>
      <c r="D61" s="42">
        <v>-10.785</v>
      </c>
      <c r="F61" s="58">
        <f t="shared" si="0"/>
        <v>-10.773634840871004</v>
      </c>
      <c r="G61" s="59">
        <f t="shared" si="1"/>
        <v>-10.773634840871004</v>
      </c>
      <c r="I61" s="59">
        <f t="shared" si="2"/>
        <v>-10.785</v>
      </c>
      <c r="J61" s="58">
        <f t="shared" si="3"/>
        <v>-10.773634840871004</v>
      </c>
    </row>
    <row r="62" spans="1:10">
      <c r="A62" s="1" t="s">
        <v>201</v>
      </c>
      <c r="C62" s="42">
        <v>583.41899999999998</v>
      </c>
      <c r="D62" s="42">
        <v>-9.6180000000000003</v>
      </c>
      <c r="F62" s="58">
        <f t="shared" si="0"/>
        <v>-9.6253010148782963</v>
      </c>
      <c r="G62" s="59">
        <f t="shared" si="1"/>
        <v>-9.6253010148782963</v>
      </c>
      <c r="I62" s="59">
        <f t="shared" si="2"/>
        <v>-9.6180000000000003</v>
      </c>
      <c r="J62" s="58">
        <f t="shared" si="3"/>
        <v>-9.6253010148782963</v>
      </c>
    </row>
    <row r="63" spans="1:10">
      <c r="A63" s="1" t="s">
        <v>193</v>
      </c>
      <c r="C63" s="42">
        <v>552.95699999999999</v>
      </c>
      <c r="D63" s="42">
        <v>-9.2899999999999991</v>
      </c>
      <c r="F63" s="58">
        <f t="shared" si="0"/>
        <v>-9.3025473774099048</v>
      </c>
      <c r="G63" s="59">
        <f t="shared" si="1"/>
        <v>-9.3025473774099048</v>
      </c>
      <c r="I63" s="59">
        <f t="shared" si="2"/>
        <v>-9.2899999999999991</v>
      </c>
      <c r="J63" s="58">
        <f t="shared" si="3"/>
        <v>-9.3025473774099048</v>
      </c>
    </row>
    <row r="64" spans="1:10">
      <c r="A64" s="1" t="s">
        <v>190</v>
      </c>
      <c r="C64" s="42">
        <v>500.82100000000003</v>
      </c>
      <c r="D64" s="42">
        <v>-9.7629999999999999</v>
      </c>
      <c r="F64" s="58">
        <f t="shared" si="0"/>
        <v>-9.7679817387591363</v>
      </c>
      <c r="G64" s="59">
        <f t="shared" si="1"/>
        <v>-9.7679817387591363</v>
      </c>
      <c r="I64" s="59">
        <f t="shared" si="2"/>
        <v>-9.7629999999999999</v>
      </c>
      <c r="J64" s="58">
        <f t="shared" si="3"/>
        <v>-9.7679817387591363</v>
      </c>
    </row>
    <row r="65" spans="1:10">
      <c r="A65" s="1" t="s">
        <v>187</v>
      </c>
      <c r="C65" s="42">
        <v>596.13299999999992</v>
      </c>
      <c r="D65" s="42">
        <v>-10.813000000000001</v>
      </c>
      <c r="F65" s="58">
        <f t="shared" si="0"/>
        <v>-10.801186980654894</v>
      </c>
      <c r="G65" s="59">
        <f t="shared" si="1"/>
        <v>-10.801186980654894</v>
      </c>
      <c r="I65" s="59">
        <f t="shared" si="2"/>
        <v>-10.813000000000001</v>
      </c>
      <c r="J65" s="58">
        <f t="shared" si="3"/>
        <v>-10.801186980654894</v>
      </c>
    </row>
    <row r="66" spans="1:10">
      <c r="A66" s="1" t="s">
        <v>184</v>
      </c>
      <c r="C66" s="42">
        <v>538.57299999999998</v>
      </c>
      <c r="D66" s="42">
        <v>-9.1020000000000003</v>
      </c>
      <c r="F66" s="58">
        <f t="shared" si="0"/>
        <v>-9.1175544388609531</v>
      </c>
      <c r="G66" s="59">
        <f t="shared" si="1"/>
        <v>-9.1175544388609531</v>
      </c>
      <c r="I66" s="59">
        <f t="shared" si="2"/>
        <v>-9.1020000000000003</v>
      </c>
      <c r="J66" s="58">
        <f t="shared" si="3"/>
        <v>-9.1175544388609531</v>
      </c>
    </row>
    <row r="67" spans="1:10">
      <c r="A67" s="1" t="s">
        <v>181</v>
      </c>
      <c r="C67" s="42">
        <v>728.9140000000001</v>
      </c>
      <c r="D67" s="42">
        <v>-9.702</v>
      </c>
      <c r="F67" s="58">
        <f t="shared" si="0"/>
        <v>-9.7079574342299537</v>
      </c>
      <c r="G67" s="59">
        <f t="shared" si="1"/>
        <v>-9.7079574342299537</v>
      </c>
      <c r="I67" s="59">
        <f t="shared" si="2"/>
        <v>-9.702</v>
      </c>
      <c r="J67" s="58">
        <f t="shared" si="3"/>
        <v>-9.7079574342299537</v>
      </c>
    </row>
    <row r="68" spans="1:10">
      <c r="A68" s="1" t="s">
        <v>178</v>
      </c>
      <c r="C68" s="42">
        <v>745.58999999999992</v>
      </c>
      <c r="D68" s="42">
        <v>-9.3049999999999997</v>
      </c>
      <c r="F68" s="58">
        <f t="shared" si="0"/>
        <v>-9.3173074522941306</v>
      </c>
      <c r="G68" s="59">
        <f t="shared" si="1"/>
        <v>-9.3173074522941306</v>
      </c>
      <c r="I68" s="59">
        <f t="shared" si="2"/>
        <v>-9.3049999999999997</v>
      </c>
      <c r="J68" s="58">
        <f t="shared" si="3"/>
        <v>-9.3173074522941306</v>
      </c>
    </row>
    <row r="69" spans="1:10">
      <c r="A69" s="1" t="s">
        <v>175</v>
      </c>
      <c r="C69" s="42">
        <v>674.50500000000011</v>
      </c>
      <c r="D69" s="42">
        <v>-12.196999999999999</v>
      </c>
      <c r="F69" s="58">
        <f t="shared" si="0"/>
        <v>-12.163049889972722</v>
      </c>
      <c r="G69" s="59">
        <f t="shared" si="1"/>
        <v>-12.163049889972722</v>
      </c>
      <c r="I69" s="59">
        <f t="shared" si="2"/>
        <v>-12.196999999999999</v>
      </c>
      <c r="J69" s="58">
        <f t="shared" si="3"/>
        <v>-12.163049889972722</v>
      </c>
    </row>
    <row r="70" spans="1:10">
      <c r="A70" s="1" t="s">
        <v>172</v>
      </c>
      <c r="C70" s="42">
        <v>720.46500000000003</v>
      </c>
      <c r="D70" s="42">
        <v>-10.122</v>
      </c>
      <c r="F70" s="58">
        <f t="shared" si="0"/>
        <v>-10.121239530988259</v>
      </c>
      <c r="G70" s="59">
        <f t="shared" si="1"/>
        <v>-10.121239530988259</v>
      </c>
      <c r="I70" s="59">
        <f t="shared" si="2"/>
        <v>-10.122</v>
      </c>
      <c r="J70" s="58">
        <f t="shared" si="3"/>
        <v>-10.121239530988259</v>
      </c>
    </row>
    <row r="71" spans="1:10">
      <c r="A71" s="1" t="s">
        <v>169</v>
      </c>
      <c r="C71" s="42">
        <v>633.03100000000006</v>
      </c>
      <c r="D71" s="42">
        <v>-9.9019999999999992</v>
      </c>
      <c r="F71" s="58">
        <f t="shared" si="0"/>
        <v>-9.9047584326862896</v>
      </c>
      <c r="G71" s="59">
        <f t="shared" si="1"/>
        <v>-9.9047584326862896</v>
      </c>
      <c r="I71" s="59">
        <f t="shared" si="2"/>
        <v>-9.9019999999999992</v>
      </c>
      <c r="J71" s="58">
        <f t="shared" si="3"/>
        <v>-9.9047584326862896</v>
      </c>
    </row>
    <row r="72" spans="1:10">
      <c r="A72" s="1" t="s">
        <v>166</v>
      </c>
      <c r="C72" s="42">
        <v>669.73500000000001</v>
      </c>
      <c r="D72" s="42">
        <v>-11.375</v>
      </c>
      <c r="F72" s="58">
        <f t="shared" si="0"/>
        <v>-11.35419778631719</v>
      </c>
      <c r="G72" s="59">
        <f t="shared" si="1"/>
        <v>-11.35419778631719</v>
      </c>
      <c r="I72" s="59">
        <f t="shared" si="2"/>
        <v>-11.375</v>
      </c>
      <c r="J72" s="58">
        <f t="shared" si="3"/>
        <v>-11.35419778631719</v>
      </c>
    </row>
    <row r="73" spans="1:10">
      <c r="A73" s="1" t="s">
        <v>158</v>
      </c>
      <c r="C73" s="42">
        <v>551.43000000000006</v>
      </c>
      <c r="D73" s="42">
        <v>-8.36</v>
      </c>
      <c r="F73" s="58">
        <f t="shared" si="0"/>
        <v>-8.387422734587954</v>
      </c>
      <c r="G73" s="59">
        <f t="shared" si="1"/>
        <v>-8.387422734587954</v>
      </c>
      <c r="I73" s="59">
        <f t="shared" si="2"/>
        <v>-8.36</v>
      </c>
      <c r="J73" s="58">
        <f t="shared" si="3"/>
        <v>-8.387422734587954</v>
      </c>
    </row>
    <row r="74" spans="1:10">
      <c r="A74" s="1" t="s">
        <v>155</v>
      </c>
      <c r="C74" s="42">
        <v>538.14300000000003</v>
      </c>
      <c r="D74" s="42">
        <v>-8.8529999999999998</v>
      </c>
      <c r="F74" s="58">
        <f t="shared" si="0"/>
        <v>-8.8725371957828187</v>
      </c>
      <c r="G74" s="59">
        <f t="shared" si="1"/>
        <v>-8.8725371957828187</v>
      </c>
      <c r="I74" s="59">
        <f t="shared" si="2"/>
        <v>-8.8529999999999998</v>
      </c>
      <c r="J74" s="58">
        <f t="shared" si="3"/>
        <v>-8.8725371957828187</v>
      </c>
    </row>
    <row r="75" spans="1:10">
      <c r="A75" s="1" t="s">
        <v>152</v>
      </c>
      <c r="C75" s="42">
        <v>656.75799999999992</v>
      </c>
      <c r="D75" s="42">
        <v>-9.5060000000000002</v>
      </c>
      <c r="F75" s="58">
        <f t="shared" si="0"/>
        <v>-9.5150924557427494</v>
      </c>
      <c r="G75" s="59">
        <f t="shared" si="1"/>
        <v>-9.5150924557427494</v>
      </c>
      <c r="I75" s="59">
        <f t="shared" si="2"/>
        <v>-9.5060000000000002</v>
      </c>
      <c r="J75" s="58">
        <f t="shared" si="3"/>
        <v>-9.5150924557427494</v>
      </c>
    </row>
    <row r="76" spans="1:10">
      <c r="A76" s="1" t="s">
        <v>149</v>
      </c>
      <c r="C76" s="42">
        <v>567.33499999999992</v>
      </c>
      <c r="D76" s="42">
        <v>-10.619</v>
      </c>
      <c r="F76" s="58">
        <f t="shared" si="0"/>
        <v>-10.610290012152248</v>
      </c>
      <c r="G76" s="59">
        <f t="shared" si="1"/>
        <v>-10.610290012152248</v>
      </c>
      <c r="I76" s="59">
        <f t="shared" si="2"/>
        <v>-10.619</v>
      </c>
      <c r="J76" s="58">
        <f t="shared" si="3"/>
        <v>-10.610290012152248</v>
      </c>
    </row>
    <row r="77" spans="1:10">
      <c r="A77" s="1" t="s">
        <v>146</v>
      </c>
      <c r="C77" s="42">
        <v>557.923</v>
      </c>
      <c r="D77" s="42">
        <v>-8.5459999999999994</v>
      </c>
      <c r="F77" s="58">
        <f t="shared" si="0"/>
        <v>-8.5704476631523434</v>
      </c>
      <c r="G77" s="59">
        <f t="shared" si="1"/>
        <v>-8.5704476631523434</v>
      </c>
      <c r="I77" s="59">
        <f t="shared" si="2"/>
        <v>-8.5459999999999994</v>
      </c>
      <c r="J77" s="58">
        <f t="shared" si="3"/>
        <v>-8.5704476631523434</v>
      </c>
    </row>
    <row r="78" spans="1:10">
      <c r="A78" s="1" t="s">
        <v>142</v>
      </c>
      <c r="C78" s="42">
        <v>486.709</v>
      </c>
      <c r="D78" s="42">
        <v>-10.17</v>
      </c>
      <c r="F78" s="58">
        <f t="shared" si="0"/>
        <v>-10.168471770617778</v>
      </c>
      <c r="G78" s="59">
        <f t="shared" si="1"/>
        <v>-10.168471770617778</v>
      </c>
      <c r="I78" s="59">
        <f t="shared" si="2"/>
        <v>-10.17</v>
      </c>
      <c r="J78" s="58">
        <f t="shared" si="3"/>
        <v>-10.168471770617778</v>
      </c>
    </row>
    <row r="79" spans="1:10">
      <c r="A79" s="1" t="s">
        <v>139</v>
      </c>
      <c r="C79" s="42">
        <v>516.95600000000002</v>
      </c>
      <c r="D79" s="42">
        <v>-9.3650000000000002</v>
      </c>
      <c r="F79" s="58">
        <f t="shared" si="0"/>
        <v>-9.3763477518310339</v>
      </c>
      <c r="G79" s="59">
        <f t="shared" si="1"/>
        <v>-9.3763477518310339</v>
      </c>
      <c r="I79" s="59">
        <f t="shared" si="2"/>
        <v>-9.3650000000000002</v>
      </c>
      <c r="J79" s="58">
        <f t="shared" si="3"/>
        <v>-9.3763477518310339</v>
      </c>
    </row>
    <row r="80" spans="1:10">
      <c r="A80" s="1" t="s">
        <v>136</v>
      </c>
      <c r="C80" s="42">
        <v>625.69100000000003</v>
      </c>
      <c r="D80" s="42">
        <v>-8.593</v>
      </c>
      <c r="F80" s="58">
        <f t="shared" si="0"/>
        <v>-8.6166958977895831</v>
      </c>
      <c r="G80" s="59">
        <f t="shared" si="1"/>
        <v>-8.6166958977895831</v>
      </c>
      <c r="I80" s="59">
        <f t="shared" si="2"/>
        <v>-8.593</v>
      </c>
      <c r="J80" s="58">
        <f t="shared" si="3"/>
        <v>-8.6166958977895831</v>
      </c>
    </row>
    <row r="81" spans="1:10">
      <c r="A81" s="1" t="s">
        <v>133</v>
      </c>
      <c r="C81" s="42">
        <v>576.67499999999995</v>
      </c>
      <c r="D81" s="42">
        <v>-8.3960000000000008</v>
      </c>
      <c r="F81" s="58">
        <f t="shared" si="0"/>
        <v>-8.4228469143100959</v>
      </c>
      <c r="G81" s="59">
        <f t="shared" si="1"/>
        <v>-8.4228469143100959</v>
      </c>
      <c r="I81" s="59">
        <f t="shared" si="2"/>
        <v>-8.3960000000000008</v>
      </c>
      <c r="J81" s="58">
        <f t="shared" si="3"/>
        <v>-8.4228469143100959</v>
      </c>
    </row>
    <row r="82" spans="1:10">
      <c r="A82" s="1" t="s">
        <v>130</v>
      </c>
      <c r="C82" s="42">
        <v>621.08199999999999</v>
      </c>
      <c r="D82" s="42">
        <v>-9.8390000000000004</v>
      </c>
      <c r="F82" s="58">
        <f t="shared" si="0"/>
        <v>-9.8427661181725448</v>
      </c>
      <c r="G82" s="59">
        <f t="shared" si="1"/>
        <v>-9.8427661181725448</v>
      </c>
      <c r="I82" s="59">
        <f t="shared" si="2"/>
        <v>-9.8390000000000004</v>
      </c>
      <c r="J82" s="58">
        <f t="shared" si="3"/>
        <v>-9.8427661181725448</v>
      </c>
    </row>
    <row r="83" spans="1:10">
      <c r="A83" s="1" t="s">
        <v>122</v>
      </c>
      <c r="C83" s="42">
        <v>516.62800000000004</v>
      </c>
      <c r="D83" s="42">
        <v>-10.973000000000001</v>
      </c>
      <c r="F83" s="58">
        <f t="shared" si="0"/>
        <v>-10.95862777941996</v>
      </c>
      <c r="G83" s="59">
        <f t="shared" si="1"/>
        <v>-10.95862777941996</v>
      </c>
      <c r="I83" s="59">
        <f t="shared" si="2"/>
        <v>-10.973000000000001</v>
      </c>
      <c r="J83" s="58">
        <f t="shared" si="3"/>
        <v>-10.95862777941996</v>
      </c>
    </row>
    <row r="84" spans="1:10">
      <c r="A84" s="1" t="s">
        <v>119</v>
      </c>
      <c r="C84" s="42">
        <v>570.29600000000005</v>
      </c>
      <c r="D84" s="42">
        <v>-9.7560000000000002</v>
      </c>
      <c r="F84" s="58">
        <f t="shared" si="0"/>
        <v>-9.7610937038131667</v>
      </c>
      <c r="G84" s="59">
        <f t="shared" si="1"/>
        <v>-9.7610937038131667</v>
      </c>
      <c r="I84" s="59">
        <f t="shared" si="2"/>
        <v>-9.7560000000000002</v>
      </c>
      <c r="J84" s="58">
        <f t="shared" si="3"/>
        <v>-9.7610937038131667</v>
      </c>
    </row>
    <row r="85" spans="1:10">
      <c r="A85" s="1" t="s">
        <v>116</v>
      </c>
      <c r="C85" s="42">
        <v>687.99099999999999</v>
      </c>
      <c r="D85" s="42">
        <v>-9.6319999999999997</v>
      </c>
      <c r="F85" s="58">
        <f t="shared" si="0"/>
        <v>-9.6390770847702356</v>
      </c>
      <c r="G85" s="59">
        <f t="shared" si="1"/>
        <v>-9.6390770847702356</v>
      </c>
      <c r="I85" s="59">
        <f t="shared" si="2"/>
        <v>-9.6319999999999997</v>
      </c>
      <c r="J85" s="58">
        <f t="shared" si="3"/>
        <v>-9.6390770847702356</v>
      </c>
    </row>
    <row r="86" spans="1:10">
      <c r="A86" s="1" t="s">
        <v>113</v>
      </c>
      <c r="C86" s="42">
        <v>621.01899999999989</v>
      </c>
      <c r="D86" s="42">
        <v>-9.7840000000000007</v>
      </c>
      <c r="F86" s="58">
        <f t="shared" si="0"/>
        <v>-9.7886458435970525</v>
      </c>
      <c r="G86" s="59">
        <f t="shared" si="1"/>
        <v>-9.7886458435970525</v>
      </c>
      <c r="I86" s="59">
        <f t="shared" si="2"/>
        <v>-9.7840000000000007</v>
      </c>
      <c r="J86" s="58">
        <f t="shared" si="3"/>
        <v>-9.7886458435970525</v>
      </c>
    </row>
    <row r="87" spans="1:10">
      <c r="A87" s="1" t="s">
        <v>110</v>
      </c>
      <c r="C87" s="42">
        <v>510.10599999999999</v>
      </c>
      <c r="D87" s="42">
        <v>-8.9930000000000003</v>
      </c>
      <c r="F87" s="58">
        <f t="shared" si="0"/>
        <v>-9.010297894702255</v>
      </c>
      <c r="G87" s="59">
        <f t="shared" si="1"/>
        <v>-9.010297894702255</v>
      </c>
      <c r="I87" s="59">
        <f t="shared" si="2"/>
        <v>-8.9930000000000003</v>
      </c>
      <c r="J87" s="58">
        <f t="shared" si="3"/>
        <v>-9.010297894702255</v>
      </c>
    </row>
    <row r="88" spans="1:10">
      <c r="A88" s="1" t="s">
        <v>107</v>
      </c>
      <c r="C88" s="42">
        <v>661.43399999999997</v>
      </c>
      <c r="D88" s="42">
        <v>-9.298</v>
      </c>
      <c r="F88" s="58">
        <f t="shared" si="0"/>
        <v>-9.3104194173481609</v>
      </c>
      <c r="G88" s="59">
        <f t="shared" si="1"/>
        <v>-9.3104194173481609</v>
      </c>
      <c r="I88" s="59">
        <f t="shared" si="2"/>
        <v>-9.298</v>
      </c>
      <c r="J88" s="58">
        <f t="shared" si="3"/>
        <v>-9.3104194173481609</v>
      </c>
    </row>
    <row r="89" spans="1:10">
      <c r="A89" s="1" t="s">
        <v>104</v>
      </c>
      <c r="C89" s="42">
        <v>557.48</v>
      </c>
      <c r="D89" s="42">
        <v>-9.7409999999999997</v>
      </c>
      <c r="F89" s="58">
        <f t="shared" si="0"/>
        <v>-9.7463336289289408</v>
      </c>
      <c r="G89" s="59">
        <f t="shared" si="1"/>
        <v>-9.7463336289289408</v>
      </c>
      <c r="I89" s="59">
        <f t="shared" si="2"/>
        <v>-9.7409999999999997</v>
      </c>
      <c r="J89" s="58">
        <f t="shared" si="3"/>
        <v>-9.7463336289289408</v>
      </c>
    </row>
    <row r="90" spans="1:10">
      <c r="A90" s="1" t="s">
        <v>101</v>
      </c>
      <c r="C90" s="42">
        <v>645.16199999999992</v>
      </c>
      <c r="D90" s="42">
        <v>-8.4710000000000001</v>
      </c>
      <c r="F90" s="58">
        <f t="shared" si="0"/>
        <v>-8.4966472887312179</v>
      </c>
      <c r="G90" s="59">
        <f t="shared" si="1"/>
        <v>-8.4966472887312179</v>
      </c>
      <c r="I90" s="59">
        <f t="shared" si="2"/>
        <v>-8.4710000000000001</v>
      </c>
      <c r="J90" s="58">
        <f t="shared" si="3"/>
        <v>-8.4966472887312179</v>
      </c>
    </row>
    <row r="91" spans="1:10">
      <c r="A91" s="1" t="s">
        <v>98</v>
      </c>
      <c r="C91" s="42">
        <v>571.20500000000004</v>
      </c>
      <c r="D91" s="42">
        <v>-8.2739999999999991</v>
      </c>
      <c r="F91" s="58">
        <f t="shared" si="0"/>
        <v>-8.3027983052517307</v>
      </c>
      <c r="G91" s="59">
        <f t="shared" si="1"/>
        <v>-8.3027983052517307</v>
      </c>
      <c r="I91" s="59">
        <f t="shared" si="2"/>
        <v>-8.2739999999999991</v>
      </c>
      <c r="J91" s="58">
        <f t="shared" si="3"/>
        <v>-8.3027983052517307</v>
      </c>
    </row>
    <row r="92" spans="1:10">
      <c r="A92" s="1" t="s">
        <v>95</v>
      </c>
      <c r="C92" s="42">
        <v>588.55900000000008</v>
      </c>
      <c r="D92" s="42">
        <v>-9.2530000000000001</v>
      </c>
      <c r="F92" s="58">
        <f t="shared" si="0"/>
        <v>-9.266139192695487</v>
      </c>
      <c r="G92" s="59">
        <f t="shared" si="1"/>
        <v>-9.266139192695487</v>
      </c>
      <c r="I92" s="59">
        <f t="shared" si="2"/>
        <v>-9.2530000000000001</v>
      </c>
      <c r="J92" s="58">
        <f t="shared" si="3"/>
        <v>-9.266139192695487</v>
      </c>
    </row>
    <row r="93" spans="1:10">
      <c r="A93" s="1" t="s">
        <v>87</v>
      </c>
      <c r="C93" s="42">
        <v>686.75900000000001</v>
      </c>
      <c r="D93" s="42">
        <v>-8.7620000000000005</v>
      </c>
      <c r="F93" s="58">
        <f t="shared" si="0"/>
        <v>-8.7829927414851845</v>
      </c>
      <c r="G93" s="59">
        <f t="shared" si="1"/>
        <v>-8.7829927414851845</v>
      </c>
      <c r="I93" s="59">
        <f t="shared" si="2"/>
        <v>-8.7620000000000005</v>
      </c>
      <c r="J93" s="58">
        <f t="shared" si="3"/>
        <v>-8.7829927414851845</v>
      </c>
    </row>
    <row r="94" spans="1:10">
      <c r="A94" s="1" t="s">
        <v>84</v>
      </c>
      <c r="C94" s="42">
        <v>655.01699999999994</v>
      </c>
      <c r="D94" s="42">
        <v>-8.1280000000000001</v>
      </c>
      <c r="F94" s="58">
        <f t="shared" si="0"/>
        <v>-8.1591335763786077</v>
      </c>
      <c r="G94" s="59">
        <f t="shared" si="1"/>
        <v>-8.1591335763786077</v>
      </c>
      <c r="I94" s="59">
        <f t="shared" si="2"/>
        <v>-8.1280000000000001</v>
      </c>
      <c r="J94" s="58">
        <f t="shared" si="3"/>
        <v>-8.1591335763786077</v>
      </c>
    </row>
    <row r="95" spans="1:10">
      <c r="A95" s="1" t="s">
        <v>81</v>
      </c>
      <c r="C95" s="42">
        <v>631.34800000000007</v>
      </c>
      <c r="D95" s="42">
        <v>-9.7430000000000003</v>
      </c>
      <c r="F95" s="58">
        <f t="shared" si="0"/>
        <v>-9.7483016389135067</v>
      </c>
      <c r="G95" s="59">
        <f t="shared" si="1"/>
        <v>-9.7483016389135067</v>
      </c>
      <c r="I95" s="59">
        <f t="shared" si="2"/>
        <v>-9.7430000000000003</v>
      </c>
      <c r="J95" s="58">
        <f t="shared" si="3"/>
        <v>-9.7483016389135067</v>
      </c>
    </row>
    <row r="96" spans="1:10">
      <c r="A96" s="1" t="s">
        <v>78</v>
      </c>
      <c r="C96" s="42">
        <v>457.38499999999999</v>
      </c>
      <c r="D96" s="42">
        <v>-8.3469999999999995</v>
      </c>
      <c r="F96" s="58">
        <f t="shared" si="0"/>
        <v>-8.3746306696882939</v>
      </c>
      <c r="G96" s="59">
        <f t="shared" si="1"/>
        <v>-8.3746306696882939</v>
      </c>
      <c r="I96" s="59">
        <f t="shared" si="2"/>
        <v>-8.3469999999999995</v>
      </c>
      <c r="J96" s="58">
        <f t="shared" si="3"/>
        <v>-8.3746306696882939</v>
      </c>
    </row>
    <row r="97" spans="1:10">
      <c r="A97" s="1" t="s">
        <v>75</v>
      </c>
      <c r="C97" s="42">
        <v>599.971</v>
      </c>
      <c r="D97" s="42">
        <v>-10.144</v>
      </c>
      <c r="F97" s="58">
        <f t="shared" si="0"/>
        <v>-10.142887640818451</v>
      </c>
      <c r="G97" s="59">
        <f t="shared" si="1"/>
        <v>-10.142887640818451</v>
      </c>
      <c r="I97" s="59">
        <f t="shared" si="2"/>
        <v>-10.144</v>
      </c>
      <c r="J97" s="58">
        <f t="shared" si="3"/>
        <v>-10.142887640818451</v>
      </c>
    </row>
    <row r="98" spans="1:10">
      <c r="A98" s="1" t="s">
        <v>72</v>
      </c>
      <c r="C98" s="42">
        <v>558.32099999999991</v>
      </c>
      <c r="D98" s="42">
        <v>-10.061</v>
      </c>
      <c r="F98" s="58">
        <f t="shared" si="0"/>
        <v>-10.061215226459076</v>
      </c>
      <c r="G98" s="59">
        <f t="shared" si="1"/>
        <v>-10.061215226459076</v>
      </c>
      <c r="I98" s="59">
        <f t="shared" si="2"/>
        <v>-10.061</v>
      </c>
      <c r="J98" s="58">
        <f t="shared" si="3"/>
        <v>-10.061215226459076</v>
      </c>
    </row>
    <row r="99" spans="1:10">
      <c r="A99" s="1" t="s">
        <v>69</v>
      </c>
      <c r="C99" s="42">
        <v>537.81099999999992</v>
      </c>
      <c r="D99" s="42">
        <v>-9.4459999999999997</v>
      </c>
      <c r="F99" s="58">
        <f t="shared" si="0"/>
        <v>-9.4560521562058462</v>
      </c>
      <c r="G99" s="59">
        <f t="shared" si="1"/>
        <v>-9.4560521562058462</v>
      </c>
      <c r="I99" s="59">
        <f t="shared" si="2"/>
        <v>-9.4459999999999997</v>
      </c>
      <c r="J99" s="58">
        <f t="shared" si="3"/>
        <v>-9.4560521562058462</v>
      </c>
    </row>
    <row r="100" spans="1:10">
      <c r="A100" s="1" t="s">
        <v>66</v>
      </c>
      <c r="C100" s="42">
        <v>533.15800000000002</v>
      </c>
      <c r="D100" s="42">
        <v>-11.119</v>
      </c>
      <c r="F100" s="58">
        <f t="shared" si="0"/>
        <v>-11.102292508293083</v>
      </c>
      <c r="G100" s="59">
        <f t="shared" si="1"/>
        <v>-11.102292508293083</v>
      </c>
      <c r="I100" s="59">
        <f t="shared" si="2"/>
        <v>-11.119</v>
      </c>
      <c r="J100" s="58">
        <f t="shared" si="3"/>
        <v>-11.102292508293083</v>
      </c>
    </row>
    <row r="101" spans="1:10">
      <c r="A101" s="1" t="s">
        <v>63</v>
      </c>
      <c r="C101" s="42">
        <v>559.702</v>
      </c>
      <c r="D101" s="42">
        <v>-11.893000000000001</v>
      </c>
      <c r="F101" s="58">
        <f t="shared" si="0"/>
        <v>-11.863912372319096</v>
      </c>
      <c r="G101" s="59">
        <f t="shared" si="1"/>
        <v>-11.863912372319096</v>
      </c>
      <c r="I101" s="59">
        <f t="shared" si="2"/>
        <v>-11.893000000000001</v>
      </c>
      <c r="J101" s="58">
        <f t="shared" si="3"/>
        <v>-11.863912372319096</v>
      </c>
    </row>
    <row r="102" spans="1:10">
      <c r="A102" s="1" t="s">
        <v>59</v>
      </c>
      <c r="C102" s="42">
        <v>519.68200000000002</v>
      </c>
      <c r="D102" s="42">
        <v>-11.673999999999999</v>
      </c>
      <c r="F102" s="58">
        <f t="shared" si="0"/>
        <v>-11.648415279009409</v>
      </c>
      <c r="G102" s="59">
        <f t="shared" si="1"/>
        <v>-11.648415279009409</v>
      </c>
      <c r="I102" s="59">
        <f t="shared" si="2"/>
        <v>-11.673999999999999</v>
      </c>
      <c r="J102" s="58">
        <f t="shared" si="3"/>
        <v>-11.648415279009409</v>
      </c>
    </row>
    <row r="103" spans="1:10">
      <c r="A103" s="1" t="s">
        <v>51</v>
      </c>
      <c r="C103" s="42">
        <v>644.84500000000003</v>
      </c>
      <c r="D103" s="42">
        <v>-11.62</v>
      </c>
      <c r="F103" s="58">
        <f t="shared" si="0"/>
        <v>-11.595279009426196</v>
      </c>
      <c r="G103" s="59">
        <f t="shared" si="1"/>
        <v>-11.595279009426196</v>
      </c>
      <c r="I103" s="59">
        <f t="shared" si="2"/>
        <v>-11.62</v>
      </c>
      <c r="J103" s="58">
        <f t="shared" si="3"/>
        <v>-11.595279009426196</v>
      </c>
    </row>
    <row r="104" spans="1:10">
      <c r="A104" s="1" t="s">
        <v>48</v>
      </c>
      <c r="C104" s="42">
        <v>492.63000000000005</v>
      </c>
      <c r="D104" s="42">
        <v>-12.715</v>
      </c>
      <c r="F104" s="58">
        <f t="shared" si="0"/>
        <v>-12.672764475974628</v>
      </c>
      <c r="G104" s="59">
        <f t="shared" si="1"/>
        <v>-12.672764475974628</v>
      </c>
      <c r="I104" s="59">
        <f t="shared" si="2"/>
        <v>-12.715</v>
      </c>
      <c r="J104" s="58">
        <f t="shared" si="3"/>
        <v>-12.672764475974628</v>
      </c>
    </row>
    <row r="105" spans="1:10">
      <c r="A105" s="1" t="s">
        <v>45</v>
      </c>
      <c r="C105" s="42">
        <v>301.596</v>
      </c>
      <c r="D105" s="42">
        <v>-13.840999999999999</v>
      </c>
      <c r="F105" s="58">
        <f t="shared" si="0"/>
        <v>-13.78075409728379</v>
      </c>
      <c r="G105" s="59">
        <f t="shared" si="1"/>
        <v>-13.78075409728379</v>
      </c>
      <c r="I105" s="59">
        <f t="shared" si="2"/>
        <v>-13.841000000000001</v>
      </c>
      <c r="J105" s="58">
        <f t="shared" si="3"/>
        <v>-13.78075409728379</v>
      </c>
    </row>
    <row r="106" spans="1:10">
      <c r="A106" s="1" t="s">
        <v>42</v>
      </c>
      <c r="C106" s="42">
        <v>472.03199999999998</v>
      </c>
      <c r="D106" s="42">
        <v>-10.013</v>
      </c>
      <c r="F106" s="58">
        <f t="shared" si="0"/>
        <v>-10.013982986829554</v>
      </c>
      <c r="G106" s="59">
        <f t="shared" si="1"/>
        <v>-10.013982986829554</v>
      </c>
      <c r="I106" s="59">
        <f t="shared" si="2"/>
        <v>-10.013</v>
      </c>
      <c r="J106" s="58">
        <f t="shared" si="3"/>
        <v>-10.013982986829554</v>
      </c>
    </row>
    <row r="107" spans="1:10">
      <c r="A107" s="1" t="s">
        <v>39</v>
      </c>
      <c r="C107" s="42">
        <v>527.51800000000003</v>
      </c>
      <c r="D107" s="42">
        <v>-11.282</v>
      </c>
      <c r="F107" s="58">
        <f>$G$8*(D107-$D$23)+$D$25</f>
        <v>-11.262685322034994</v>
      </c>
      <c r="G107" s="59">
        <f>((C107*F107)-($C$35*$D$35))/(C107-$C$35)</f>
        <v>-11.262685322034994</v>
      </c>
      <c r="I107" s="59">
        <f>((C107*D107)-($C$35*$D$35))/(C107-$C$35)</f>
        <v>-11.282</v>
      </c>
      <c r="J107" s="58">
        <f>$G$8*(I107-$D$23)+$D$25</f>
        <v>-11.262685322034994</v>
      </c>
    </row>
    <row r="108" spans="1:10">
      <c r="A108" s="1" t="s">
        <v>36</v>
      </c>
      <c r="C108" s="42">
        <v>609.97400000000005</v>
      </c>
      <c r="D108" s="42">
        <v>-11.131</v>
      </c>
      <c r="F108" s="58">
        <f>$G$8*(D108-$D$23)+$D$25</f>
        <v>-11.114100568200463</v>
      </c>
      <c r="G108" s="59">
        <f>((C108*F108)-($C$35*$D$35))/(C108-$C$35)</f>
        <v>-11.114100568200463</v>
      </c>
      <c r="I108" s="59">
        <f>((C108*D108)-($C$35*$D$35))/(C108-$C$35)</f>
        <v>-11.131</v>
      </c>
      <c r="J108" s="58">
        <f>$G$8*(I108-$D$23)+$D$25</f>
        <v>-11.114100568200463</v>
      </c>
    </row>
    <row r="109" spans="1:10">
      <c r="A109" s="1" t="s">
        <v>33</v>
      </c>
      <c r="C109" s="42">
        <v>485.61399999999998</v>
      </c>
      <c r="D109" s="42">
        <v>-9.0220000000000002</v>
      </c>
      <c r="F109" s="58">
        <f>$G$8*(D109-$D$23)+$D$25</f>
        <v>-9.0388340394784166</v>
      </c>
      <c r="G109" s="59">
        <f>((C109*F109)-($C$35*$D$35))/(C109-$C$35)</f>
        <v>-9.0388340394784166</v>
      </c>
      <c r="I109" s="59">
        <f>((C109*D109)-($C$35*$D$35))/(C109-$C$35)</f>
        <v>-9.0220000000000002</v>
      </c>
      <c r="J109" s="58">
        <f>$G$8*(I109-$D$23)+$D$25</f>
        <v>-9.0388340394784166</v>
      </c>
    </row>
    <row r="110" spans="1:10">
      <c r="A110" s="1" t="s">
        <v>29</v>
      </c>
      <c r="C110" s="42">
        <v>504.92200000000003</v>
      </c>
      <c r="D110" s="42">
        <v>-10.177</v>
      </c>
      <c r="F110" s="58">
        <f>$G$8*(D110-$D$23)+$D$25</f>
        <v>-10.175359805563748</v>
      </c>
      <c r="G110" s="59">
        <f>((C110*F110)-($C$35*$D$35))/(C110-$C$35)</f>
        <v>-10.175359805563748</v>
      </c>
      <c r="I110" s="59">
        <f>((C110*D110)-($C$35*$D$35))/(C110-$C$35)</f>
        <v>-10.177</v>
      </c>
      <c r="J110" s="58">
        <f>$G$8*(I110-$D$23)+$D$25</f>
        <v>-10.175359805563748</v>
      </c>
    </row>
    <row r="111" spans="1:10">
      <c r="A111" s="42"/>
      <c r="C111" s="42"/>
      <c r="D111" s="42"/>
      <c r="F111" s="58"/>
      <c r="G111" s="59"/>
      <c r="I111" s="59"/>
      <c r="J111" s="58"/>
    </row>
    <row r="112" spans="1:10">
      <c r="A112" s="42"/>
      <c r="C112" s="42"/>
      <c r="D112" s="42"/>
      <c r="F112" s="58"/>
      <c r="G112" s="59"/>
      <c r="I112" s="59"/>
      <c r="J112" s="58"/>
    </row>
    <row r="113" spans="1:10">
      <c r="A113" s="42"/>
      <c r="C113" s="42"/>
      <c r="D113" s="42"/>
      <c r="F113" s="58"/>
      <c r="G113" s="59"/>
      <c r="I113" s="59"/>
      <c r="J113" s="58"/>
    </row>
    <row r="114" spans="1:10">
      <c r="A114" s="42"/>
      <c r="C114" s="42"/>
      <c r="D114" s="42"/>
      <c r="F114" s="58"/>
      <c r="G114" s="59"/>
      <c r="I114" s="59"/>
      <c r="J114" s="58"/>
    </row>
    <row r="115" spans="1:10">
      <c r="A115" s="42"/>
      <c r="C115" s="42"/>
      <c r="D115" s="42"/>
      <c r="F115" s="58"/>
      <c r="G115" s="59"/>
      <c r="I115" s="59"/>
      <c r="J115" s="58"/>
    </row>
    <row r="116" spans="1:10">
      <c r="A116" s="42"/>
      <c r="C116" s="42"/>
      <c r="D116" s="42"/>
      <c r="F116" s="58"/>
      <c r="G116" s="59"/>
      <c r="I116" s="59"/>
      <c r="J116" s="58"/>
    </row>
    <row r="117" spans="1:10">
      <c r="A117" s="42"/>
      <c r="C117" s="42"/>
      <c r="D117" s="42"/>
      <c r="F117" s="58"/>
      <c r="G117" s="59"/>
      <c r="I117" s="59"/>
      <c r="J117" s="58"/>
    </row>
    <row r="118" spans="1:10">
      <c r="A118" s="42"/>
      <c r="C118" s="42"/>
      <c r="D118" s="42"/>
      <c r="F118" s="58"/>
      <c r="G118" s="59"/>
      <c r="I118" s="59"/>
      <c r="J118" s="58"/>
    </row>
    <row r="119" spans="1:10">
      <c r="A119" s="42"/>
      <c r="C119" s="42"/>
      <c r="D119" s="42"/>
      <c r="F119" s="58"/>
      <c r="G119" s="59"/>
      <c r="I119" s="59"/>
      <c r="J119" s="58"/>
    </row>
    <row r="120" spans="1:10">
      <c r="A120" s="42"/>
      <c r="C120" s="42"/>
      <c r="D120" s="42"/>
      <c r="F120" s="58"/>
      <c r="G120" s="59"/>
      <c r="I120" s="59"/>
      <c r="J120" s="58"/>
    </row>
    <row r="121" spans="1:10">
      <c r="A121" s="42"/>
      <c r="C121" s="42"/>
      <c r="D121" s="42"/>
      <c r="F121" s="58"/>
      <c r="G121" s="59"/>
      <c r="I121" s="59"/>
      <c r="J121" s="58"/>
    </row>
    <row r="122" spans="1:10">
      <c r="A122" s="42"/>
      <c r="C122" s="42"/>
      <c r="D122" s="42"/>
      <c r="F122" s="58"/>
      <c r="G122" s="59"/>
      <c r="I122" s="59"/>
      <c r="J122" s="58"/>
    </row>
    <row r="123" spans="1:10">
      <c r="A123" s="42"/>
      <c r="C123" s="42"/>
      <c r="D123" s="42"/>
      <c r="F123" s="58"/>
      <c r="G123" s="59"/>
      <c r="I123" s="59"/>
      <c r="J123" s="58"/>
    </row>
    <row r="124" spans="1:10">
      <c r="A124" s="42"/>
      <c r="C124" s="42"/>
      <c r="D124" s="42"/>
      <c r="F124" s="58"/>
      <c r="G124" s="59"/>
      <c r="I124" s="59"/>
      <c r="J124" s="58"/>
    </row>
    <row r="125" spans="1:10">
      <c r="A125" s="42"/>
      <c r="C125" s="42"/>
      <c r="D125" s="42"/>
      <c r="F125" s="58"/>
      <c r="G125" s="59"/>
      <c r="I125" s="59"/>
      <c r="J125" s="58"/>
    </row>
  </sheetData>
  <mergeCells count="2">
    <mergeCell ref="F38:G40"/>
    <mergeCell ref="I38:J4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5"/>
  <sheetViews>
    <sheetView workbookViewId="0">
      <selection activeCell="G123" sqref="G123"/>
    </sheetView>
  </sheetViews>
  <sheetFormatPr defaultRowHeight="12.75"/>
  <cols>
    <col min="1" max="1" width="21.5703125" style="6" customWidth="1"/>
    <col min="2" max="2" width="4.85546875" style="6" customWidth="1"/>
    <col min="3" max="3" width="10.85546875" style="49" customWidth="1"/>
    <col min="4" max="4" width="11.42578125" style="49" customWidth="1"/>
    <col min="5" max="5" width="4.140625" style="6" customWidth="1"/>
    <col min="6" max="6" width="10" style="6" customWidth="1"/>
    <col min="7" max="16384" width="9.140625" style="6"/>
  </cols>
  <sheetData>
    <row r="1" spans="1:15" ht="17.25" customHeight="1">
      <c r="A1" s="2" t="s">
        <v>313</v>
      </c>
      <c r="B1" s="3"/>
      <c r="C1" s="4" t="s">
        <v>314</v>
      </c>
      <c r="D1" s="5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 customHeight="1">
      <c r="A2" s="7"/>
      <c r="B2" s="3"/>
      <c r="C2" s="4" t="s">
        <v>315</v>
      </c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customHeight="1">
      <c r="A3" s="7"/>
      <c r="B3" s="3"/>
      <c r="C3" s="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>
      <c r="A4" s="3"/>
      <c r="B4" s="3"/>
      <c r="C4" s="5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 thickBot="1">
      <c r="A5" s="8" t="s">
        <v>316</v>
      </c>
      <c r="B5" s="9"/>
      <c r="C5" s="10" t="s">
        <v>317</v>
      </c>
      <c r="D5" s="10" t="s">
        <v>318</v>
      </c>
      <c r="E5" s="3"/>
      <c r="F5" s="11" t="s">
        <v>319</v>
      </c>
      <c r="G5" s="12"/>
      <c r="H5" s="12"/>
      <c r="I5" s="13"/>
      <c r="J5" s="3"/>
      <c r="K5" s="3"/>
      <c r="L5" s="3"/>
      <c r="M5" s="3"/>
      <c r="N5" s="3"/>
      <c r="O5" s="3"/>
    </row>
    <row r="6" spans="1:15">
      <c r="A6" s="11" t="s">
        <v>320</v>
      </c>
      <c r="B6" s="14">
        <v>1</v>
      </c>
      <c r="C6" s="15">
        <v>1.595</v>
      </c>
      <c r="D6" s="16">
        <v>-2.351</v>
      </c>
      <c r="E6" s="3"/>
      <c r="F6" s="17" t="s">
        <v>321</v>
      </c>
      <c r="G6" s="18"/>
      <c r="H6" s="18"/>
      <c r="I6" s="19"/>
      <c r="J6" s="3"/>
      <c r="K6" s="3"/>
      <c r="L6" s="3"/>
      <c r="M6" s="3"/>
      <c r="N6" s="3"/>
      <c r="O6" s="3"/>
    </row>
    <row r="7" spans="1:15">
      <c r="A7" s="20"/>
      <c r="B7" s="21">
        <v>2</v>
      </c>
      <c r="C7" s="22">
        <v>1.028</v>
      </c>
      <c r="D7" s="23"/>
      <c r="E7" s="3"/>
      <c r="F7" s="17"/>
      <c r="G7" s="18"/>
      <c r="H7" s="18"/>
      <c r="I7" s="19"/>
      <c r="J7" s="3"/>
      <c r="K7" s="3"/>
      <c r="L7" s="3"/>
      <c r="M7" s="3"/>
      <c r="N7" s="3"/>
      <c r="O7" s="3"/>
    </row>
    <row r="8" spans="1:15">
      <c r="A8" s="20"/>
      <c r="B8" s="24">
        <v>3</v>
      </c>
      <c r="C8" s="25">
        <v>1.1930000000000001</v>
      </c>
      <c r="D8" s="23">
        <v>-2.6160000000000001</v>
      </c>
      <c r="E8" s="3"/>
      <c r="F8" s="20" t="s">
        <v>322</v>
      </c>
      <c r="G8" s="26">
        <f>SLOPE(C25:D25,C23:D23)</f>
        <v>1.120670758439281</v>
      </c>
      <c r="H8" s="18"/>
      <c r="I8" s="19"/>
      <c r="J8" s="3"/>
      <c r="K8" s="3"/>
      <c r="L8" s="3"/>
      <c r="M8" s="3"/>
      <c r="N8" s="3"/>
      <c r="O8" s="3"/>
    </row>
    <row r="9" spans="1:15">
      <c r="A9" s="20"/>
      <c r="B9" s="24">
        <v>4</v>
      </c>
      <c r="C9" s="25"/>
      <c r="D9" s="23">
        <v>-2.629</v>
      </c>
      <c r="E9" s="3"/>
      <c r="F9" s="20" t="s">
        <v>323</v>
      </c>
      <c r="G9" s="26">
        <f>INTERCEPT(C25:D25,C23:D23)</f>
        <v>-2.9800526085053125E-3</v>
      </c>
      <c r="H9" s="18"/>
      <c r="I9" s="19"/>
      <c r="J9" s="3"/>
      <c r="K9" s="3"/>
      <c r="L9" s="3"/>
      <c r="M9" s="3"/>
      <c r="N9" s="3"/>
      <c r="O9" s="3"/>
    </row>
    <row r="10" spans="1:15">
      <c r="A10" s="20"/>
      <c r="B10" s="24">
        <v>5</v>
      </c>
      <c r="C10" s="25">
        <v>1.0069999999999999</v>
      </c>
      <c r="D10" s="23">
        <v>-2.6680000000000001</v>
      </c>
      <c r="E10" s="3"/>
      <c r="F10" s="20"/>
      <c r="G10" s="26"/>
      <c r="H10" s="18"/>
      <c r="I10" s="19"/>
      <c r="J10" s="3"/>
      <c r="K10" s="3"/>
      <c r="L10" s="3"/>
      <c r="M10" s="3"/>
      <c r="N10" s="3"/>
      <c r="O10" s="3"/>
    </row>
    <row r="11" spans="1:15">
      <c r="A11" s="20"/>
      <c r="B11" s="24">
        <v>6</v>
      </c>
      <c r="C11" s="25">
        <v>0.81899999999999995</v>
      </c>
      <c r="D11" s="23">
        <v>-2.7189999999999999</v>
      </c>
      <c r="E11" s="3"/>
      <c r="F11" s="20"/>
      <c r="G11" s="26"/>
      <c r="H11" s="18"/>
      <c r="I11" s="19"/>
      <c r="J11" s="3"/>
      <c r="K11" s="3"/>
      <c r="L11" s="3"/>
      <c r="M11" s="3"/>
      <c r="N11" s="3"/>
      <c r="O11" s="3"/>
    </row>
    <row r="12" spans="1:15">
      <c r="A12" s="20"/>
      <c r="B12" s="24">
        <v>7</v>
      </c>
      <c r="C12" s="25">
        <v>0.86199999999999999</v>
      </c>
      <c r="D12" s="23">
        <v>-2.512</v>
      </c>
      <c r="E12" s="3"/>
      <c r="F12" s="20"/>
      <c r="G12" s="26"/>
      <c r="H12" s="18"/>
      <c r="I12" s="19"/>
      <c r="J12" s="3"/>
      <c r="K12" s="3"/>
      <c r="L12" s="3"/>
      <c r="M12" s="3"/>
      <c r="N12" s="3"/>
      <c r="O12" s="3"/>
    </row>
    <row r="13" spans="1:15">
      <c r="A13" s="20"/>
      <c r="B13" s="24">
        <v>8</v>
      </c>
      <c r="C13" s="25">
        <v>1.044</v>
      </c>
      <c r="D13" s="23">
        <v>-2.504</v>
      </c>
      <c r="E13" s="3"/>
      <c r="F13" s="20"/>
      <c r="G13" s="26"/>
      <c r="H13" s="18"/>
      <c r="I13" s="19"/>
      <c r="J13" s="3"/>
      <c r="K13" s="3"/>
      <c r="L13" s="3"/>
      <c r="M13" s="3"/>
      <c r="N13" s="3"/>
      <c r="O13" s="3"/>
    </row>
    <row r="14" spans="1:15">
      <c r="A14" s="20"/>
      <c r="B14" s="24">
        <v>9</v>
      </c>
      <c r="C14" s="25">
        <v>0.98399999999999999</v>
      </c>
      <c r="D14" s="23">
        <v>-2.5870000000000002</v>
      </c>
      <c r="E14" s="3"/>
      <c r="F14" s="20"/>
      <c r="G14" s="26"/>
      <c r="H14" s="18"/>
      <c r="I14" s="19"/>
      <c r="J14" s="3"/>
      <c r="K14" s="3"/>
      <c r="L14" s="3"/>
      <c r="M14" s="3"/>
      <c r="N14" s="3"/>
      <c r="O14" s="3"/>
    </row>
    <row r="15" spans="1:15">
      <c r="A15" s="20"/>
      <c r="B15" s="24">
        <v>10</v>
      </c>
      <c r="C15" s="25">
        <v>1.0900000000000001</v>
      </c>
      <c r="D15" s="23">
        <v>-2.7</v>
      </c>
      <c r="E15" s="3"/>
      <c r="F15" s="20"/>
      <c r="G15" s="26"/>
      <c r="H15" s="18"/>
      <c r="I15" s="19"/>
      <c r="J15" s="3"/>
      <c r="K15" s="3"/>
      <c r="L15" s="3"/>
      <c r="M15" s="3"/>
      <c r="N15" s="3"/>
      <c r="O15" s="3"/>
    </row>
    <row r="16" spans="1:15">
      <c r="A16" s="20"/>
      <c r="B16" s="24">
        <v>11</v>
      </c>
      <c r="C16" s="25">
        <v>1.028</v>
      </c>
      <c r="D16" s="23">
        <v>-2.5129999999999999</v>
      </c>
      <c r="E16" s="3"/>
      <c r="F16" s="17"/>
      <c r="G16" s="18"/>
      <c r="H16" s="18"/>
      <c r="I16" s="19"/>
      <c r="J16" s="3"/>
      <c r="K16" s="3"/>
      <c r="L16" s="3"/>
      <c r="M16" s="3"/>
      <c r="N16" s="3"/>
      <c r="O16" s="3"/>
    </row>
    <row r="17" spans="1:15">
      <c r="A17" s="20"/>
      <c r="B17" s="24">
        <v>12</v>
      </c>
      <c r="C17" s="25">
        <v>1.054</v>
      </c>
      <c r="D17" s="23">
        <v>-2.5209999999999999</v>
      </c>
      <c r="E17" s="3"/>
      <c r="F17" s="17"/>
      <c r="G17" s="18"/>
      <c r="H17" s="18"/>
      <c r="I17" s="19"/>
      <c r="J17" s="3"/>
      <c r="K17" s="3"/>
      <c r="L17" s="3"/>
      <c r="M17" s="3"/>
      <c r="N17" s="3"/>
      <c r="O17" s="3"/>
    </row>
    <row r="18" spans="1:15">
      <c r="A18" s="20"/>
      <c r="B18" s="24">
        <v>13</v>
      </c>
      <c r="C18" s="25">
        <v>1.0389999999999999</v>
      </c>
      <c r="D18" s="23">
        <v>-2.726</v>
      </c>
      <c r="E18" s="3"/>
      <c r="F18" s="17"/>
      <c r="G18" s="18"/>
      <c r="H18" s="18"/>
      <c r="I18" s="19"/>
      <c r="J18" s="3"/>
      <c r="K18" s="3"/>
      <c r="L18" s="3"/>
      <c r="M18" s="3"/>
      <c r="N18" s="3"/>
      <c r="O18" s="3"/>
    </row>
    <row r="19" spans="1:15">
      <c r="A19" s="20"/>
      <c r="B19" s="24">
        <v>14</v>
      </c>
      <c r="C19" s="25">
        <v>1.022</v>
      </c>
      <c r="D19" s="23">
        <v>-2.86</v>
      </c>
      <c r="E19" s="3"/>
      <c r="F19" s="17"/>
      <c r="G19" s="18"/>
      <c r="H19" s="18"/>
      <c r="I19" s="19"/>
      <c r="J19" s="3"/>
      <c r="K19" s="3"/>
      <c r="L19" s="3"/>
      <c r="M19" s="3"/>
      <c r="N19" s="3"/>
      <c r="O19" s="3"/>
    </row>
    <row r="20" spans="1:15">
      <c r="A20" s="20"/>
      <c r="B20" s="24">
        <v>15</v>
      </c>
      <c r="C20" s="25">
        <v>1.1080000000000001</v>
      </c>
      <c r="D20" s="23">
        <v>-2.3639999999999999</v>
      </c>
      <c r="E20" s="3"/>
      <c r="F20" s="17"/>
      <c r="G20" s="18"/>
      <c r="H20" s="18"/>
      <c r="I20" s="19"/>
      <c r="J20" s="3"/>
      <c r="K20" s="3"/>
      <c r="L20" s="3"/>
      <c r="M20" s="3"/>
      <c r="N20" s="3"/>
      <c r="O20" s="3"/>
    </row>
    <row r="21" spans="1:15">
      <c r="A21" s="20"/>
      <c r="B21" s="24">
        <v>16</v>
      </c>
      <c r="C21" s="22">
        <v>0.96099999999999997</v>
      </c>
      <c r="D21" s="23">
        <v>-2.64</v>
      </c>
      <c r="E21" s="3"/>
      <c r="F21" s="17"/>
      <c r="G21" s="18"/>
      <c r="H21" s="18"/>
      <c r="I21" s="19"/>
      <c r="J21" s="3"/>
      <c r="K21" s="3"/>
      <c r="L21" s="3"/>
      <c r="M21" s="3"/>
      <c r="N21" s="3"/>
      <c r="O21" s="3"/>
    </row>
    <row r="22" spans="1:15" ht="13.5" thickBot="1">
      <c r="A22" s="27"/>
      <c r="B22" s="24">
        <v>17</v>
      </c>
      <c r="C22" s="28"/>
      <c r="D22" s="29"/>
      <c r="E22" s="3"/>
      <c r="F22" s="17"/>
      <c r="G22" s="18"/>
      <c r="H22" s="18"/>
      <c r="I22" s="19"/>
      <c r="J22" s="3"/>
      <c r="K22" s="3"/>
      <c r="L22" s="3"/>
      <c r="M22" s="3"/>
      <c r="N22" s="3"/>
      <c r="O22" s="3"/>
    </row>
    <row r="23" spans="1:15">
      <c r="A23" s="11" t="s">
        <v>324</v>
      </c>
      <c r="B23" s="30"/>
      <c r="C23" s="31">
        <f>AVERAGE(C6:C22)</f>
        <v>1.0556000000000001</v>
      </c>
      <c r="D23" s="31">
        <f>AVERAGE(D6:D22)</f>
        <v>-2.5939999999999999</v>
      </c>
      <c r="E23" s="3"/>
      <c r="F23" s="17"/>
      <c r="G23" s="18"/>
      <c r="H23" s="18"/>
      <c r="I23" s="19"/>
      <c r="J23" s="3"/>
      <c r="K23" s="3"/>
      <c r="L23" s="3"/>
      <c r="M23" s="3"/>
      <c r="N23" s="3"/>
      <c r="O23" s="3"/>
    </row>
    <row r="24" spans="1:15">
      <c r="A24" s="27" t="s">
        <v>325</v>
      </c>
      <c r="B24" s="32"/>
      <c r="C24" s="33">
        <f>STDEV(C6:C22)</f>
        <v>0.17458595918016165</v>
      </c>
      <c r="D24" s="33">
        <f>STDEV(D6:D22)</f>
        <v>0.13707505764569716</v>
      </c>
      <c r="E24" s="3"/>
      <c r="F24" s="17"/>
      <c r="G24" s="18"/>
      <c r="H24" s="18"/>
      <c r="I24" s="19"/>
      <c r="J24" s="3"/>
      <c r="K24" s="3"/>
      <c r="L24" s="3"/>
      <c r="M24" s="3"/>
      <c r="N24" s="3"/>
      <c r="O24" s="3"/>
    </row>
    <row r="25" spans="1:15">
      <c r="A25" s="8" t="s">
        <v>326</v>
      </c>
      <c r="B25" s="34"/>
      <c r="C25" s="35">
        <v>1.18</v>
      </c>
      <c r="D25" s="35">
        <v>-2.91</v>
      </c>
      <c r="E25" s="3"/>
      <c r="F25" s="36"/>
      <c r="G25" s="37"/>
      <c r="H25" s="37"/>
      <c r="I25" s="38"/>
      <c r="J25" s="3"/>
      <c r="K25" s="3"/>
      <c r="L25" s="3"/>
      <c r="M25" s="3"/>
      <c r="N25" s="3"/>
      <c r="O25" s="3"/>
    </row>
    <row r="26" spans="1:15">
      <c r="A26" s="8" t="s">
        <v>327</v>
      </c>
      <c r="B26" s="34"/>
      <c r="C26" s="39">
        <f>C25-C23</f>
        <v>0.12439999999999984</v>
      </c>
      <c r="D26" s="39">
        <f>D25-D23</f>
        <v>-0.31600000000000028</v>
      </c>
      <c r="E26" s="3"/>
      <c r="F26" s="18"/>
      <c r="G26" s="18"/>
      <c r="H26" s="18"/>
      <c r="I26" s="18"/>
      <c r="J26" s="3"/>
      <c r="K26" s="3"/>
      <c r="L26" s="3"/>
      <c r="M26" s="3"/>
      <c r="N26" s="3"/>
      <c r="O26" s="3"/>
    </row>
    <row r="27" spans="1:15">
      <c r="A27" s="26"/>
      <c r="B27" s="18"/>
      <c r="C27" s="40"/>
      <c r="D27" s="40"/>
      <c r="E27" s="3"/>
      <c r="F27" s="18"/>
      <c r="G27" s="18"/>
      <c r="H27" s="18"/>
      <c r="I27" s="18"/>
      <c r="J27" s="3"/>
      <c r="K27" s="3"/>
      <c r="L27" s="3"/>
      <c r="M27" s="3"/>
      <c r="N27" s="3"/>
      <c r="O27" s="3"/>
    </row>
    <row r="28" spans="1:15">
      <c r="A28" s="9" t="s">
        <v>328</v>
      </c>
      <c r="B28" s="34"/>
      <c r="C28" s="41" t="s">
        <v>329</v>
      </c>
      <c r="D28" s="41" t="s">
        <v>330</v>
      </c>
      <c r="E28" s="3"/>
      <c r="F28" s="18"/>
      <c r="G28" s="18"/>
      <c r="H28" s="18"/>
      <c r="I28" s="18"/>
      <c r="J28" s="3"/>
      <c r="K28" s="3"/>
      <c r="L28" s="3"/>
      <c r="M28" s="3"/>
      <c r="N28" s="3"/>
      <c r="O28" s="3"/>
    </row>
    <row r="29" spans="1:15">
      <c r="A29" s="30" t="s">
        <v>331</v>
      </c>
      <c r="B29" s="12">
        <v>1</v>
      </c>
      <c r="C29" s="42">
        <v>0</v>
      </c>
      <c r="D29" s="42">
        <v>0</v>
      </c>
      <c r="E29" s="3"/>
      <c r="F29" s="18"/>
      <c r="G29" s="18"/>
      <c r="H29" s="18"/>
      <c r="I29" s="18"/>
      <c r="J29" s="3"/>
      <c r="K29" s="3"/>
      <c r="L29" s="3"/>
      <c r="M29" s="3"/>
      <c r="N29" s="3"/>
      <c r="O29" s="3"/>
    </row>
    <row r="30" spans="1:15">
      <c r="A30" s="26" t="s">
        <v>331</v>
      </c>
      <c r="B30" s="18">
        <v>2</v>
      </c>
      <c r="C30" s="42"/>
      <c r="D30" s="42"/>
      <c r="E30" s="3"/>
      <c r="F30" s="18"/>
      <c r="G30" s="18"/>
      <c r="H30" s="18"/>
      <c r="I30" s="18"/>
      <c r="J30" s="3"/>
      <c r="K30" s="3"/>
      <c r="L30" s="3"/>
      <c r="M30" s="3"/>
      <c r="N30" s="3"/>
      <c r="O30" s="3"/>
    </row>
    <row r="31" spans="1:15">
      <c r="A31" s="26" t="s">
        <v>331</v>
      </c>
      <c r="B31" s="18">
        <v>3</v>
      </c>
      <c r="C31" s="42"/>
      <c r="D31" s="42"/>
      <c r="E31" s="3"/>
      <c r="F31" s="18"/>
      <c r="G31" s="18"/>
      <c r="H31" s="18"/>
      <c r="I31" s="18"/>
      <c r="J31" s="3"/>
      <c r="K31" s="3"/>
      <c r="L31" s="3"/>
      <c r="M31" s="3"/>
      <c r="N31" s="3"/>
      <c r="O31" s="3"/>
    </row>
    <row r="32" spans="1:15">
      <c r="A32" s="26" t="s">
        <v>331</v>
      </c>
      <c r="B32" s="18">
        <v>4</v>
      </c>
      <c r="C32" s="40"/>
      <c r="D32" s="40"/>
      <c r="E32" s="3"/>
      <c r="F32" s="18"/>
      <c r="G32" s="18"/>
      <c r="H32" s="18"/>
      <c r="I32" s="18"/>
      <c r="J32" s="3"/>
      <c r="K32" s="3"/>
      <c r="L32" s="3"/>
      <c r="M32" s="3"/>
      <c r="N32" s="3"/>
      <c r="O32" s="3"/>
    </row>
    <row r="33" spans="1:15">
      <c r="A33" s="26" t="s">
        <v>331</v>
      </c>
      <c r="B33" s="18">
        <v>5</v>
      </c>
      <c r="C33" s="40"/>
      <c r="D33" s="40"/>
      <c r="E33" s="3"/>
      <c r="F33" s="18"/>
      <c r="G33" s="18"/>
      <c r="H33" s="18"/>
      <c r="I33" s="18"/>
      <c r="J33" s="3"/>
      <c r="K33" s="3"/>
      <c r="L33" s="3"/>
      <c r="M33" s="3"/>
      <c r="N33" s="3"/>
      <c r="O33" s="3"/>
    </row>
    <row r="34" spans="1:15">
      <c r="A34" s="32" t="s">
        <v>331</v>
      </c>
      <c r="B34" s="37">
        <v>6</v>
      </c>
      <c r="C34" s="43"/>
      <c r="D34" s="33"/>
      <c r="E34" s="3"/>
      <c r="F34" s="18"/>
      <c r="G34" s="18"/>
      <c r="H34" s="18"/>
      <c r="I34" s="18"/>
      <c r="J34" s="3"/>
      <c r="K34" s="3"/>
      <c r="L34" s="3"/>
      <c r="M34" s="3"/>
      <c r="N34" s="3"/>
      <c r="O34" s="3"/>
    </row>
    <row r="35" spans="1:15">
      <c r="A35" s="26" t="s">
        <v>332</v>
      </c>
      <c r="B35" s="18"/>
      <c r="C35" s="44">
        <f>AVERAGE(C29:C34)</f>
        <v>0</v>
      </c>
      <c r="D35" s="31">
        <f>AVERAGE(D29:D34)</f>
        <v>0</v>
      </c>
      <c r="E35" s="3"/>
      <c r="F35" s="18"/>
      <c r="G35" s="18"/>
      <c r="H35" s="18"/>
      <c r="I35" s="18"/>
      <c r="J35" s="3"/>
      <c r="K35" s="3"/>
      <c r="L35" s="3"/>
      <c r="M35" s="3"/>
      <c r="N35" s="3"/>
      <c r="O35" s="3"/>
    </row>
    <row r="36" spans="1:15">
      <c r="A36" s="26" t="s">
        <v>325</v>
      </c>
      <c r="B36" s="18"/>
      <c r="C36" s="44" t="e">
        <f>STDEV(C29:C34)</f>
        <v>#DIV/0!</v>
      </c>
      <c r="D36" s="31" t="e">
        <f>STDEV(D29:D34)</f>
        <v>#DIV/0!</v>
      </c>
      <c r="E36" s="3"/>
      <c r="F36" s="18"/>
      <c r="G36" s="18"/>
      <c r="H36" s="18"/>
      <c r="I36" s="18"/>
      <c r="J36" s="3"/>
      <c r="K36" s="3"/>
      <c r="L36" s="3"/>
      <c r="M36" s="3"/>
      <c r="N36" s="3"/>
      <c r="O36" s="3"/>
    </row>
    <row r="37" spans="1:15" s="48" customFormat="1">
      <c r="A37" s="45"/>
      <c r="B37" s="46"/>
      <c r="C37" s="47"/>
      <c r="D37" s="47"/>
      <c r="F37" s="46"/>
      <c r="G37" s="46"/>
      <c r="H37" s="46"/>
      <c r="I37" s="46"/>
    </row>
    <row r="38" spans="1:15" s="48" customFormat="1">
      <c r="A38" s="45"/>
      <c r="B38" s="46"/>
      <c r="C38" s="47"/>
      <c r="D38" s="47"/>
      <c r="F38" s="159" t="s">
        <v>343</v>
      </c>
      <c r="G38" s="159"/>
      <c r="H38" s="46"/>
      <c r="I38" s="159" t="s">
        <v>334</v>
      </c>
      <c r="J38" s="159"/>
      <c r="L38" s="48" t="s">
        <v>335</v>
      </c>
    </row>
    <row r="39" spans="1:15" s="48" customFormat="1">
      <c r="A39" s="45"/>
      <c r="B39" s="46"/>
      <c r="C39" s="47"/>
      <c r="D39" s="47"/>
      <c r="F39" s="159"/>
      <c r="G39" s="159"/>
      <c r="H39" s="46"/>
      <c r="I39" s="159"/>
      <c r="J39" s="159"/>
    </row>
    <row r="40" spans="1:15" ht="37.5" customHeight="1">
      <c r="F40" s="160"/>
      <c r="G40" s="160"/>
      <c r="I40" s="160"/>
      <c r="J40" s="160"/>
    </row>
    <row r="41" spans="1:15">
      <c r="A41" s="50"/>
      <c r="B41" s="51"/>
      <c r="C41" s="52" t="s">
        <v>329</v>
      </c>
      <c r="D41" s="52" t="s">
        <v>344</v>
      </c>
      <c r="F41" s="53" t="s">
        <v>336</v>
      </c>
      <c r="G41" s="53" t="s">
        <v>344</v>
      </c>
      <c r="I41" s="53" t="s">
        <v>338</v>
      </c>
      <c r="J41" s="53" t="s">
        <v>339</v>
      </c>
    </row>
    <row r="42" spans="1:15">
      <c r="A42" s="54" t="s">
        <v>340</v>
      </c>
      <c r="B42" s="55"/>
      <c r="C42" s="56" t="s">
        <v>341</v>
      </c>
      <c r="D42" s="56" t="s">
        <v>341</v>
      </c>
      <c r="F42" s="57" t="s">
        <v>344</v>
      </c>
      <c r="G42" s="57" t="s">
        <v>342</v>
      </c>
      <c r="I42" s="57" t="s">
        <v>344</v>
      </c>
      <c r="J42" s="57" t="s">
        <v>344</v>
      </c>
    </row>
    <row r="43" spans="1:15">
      <c r="A43" s="1" t="s">
        <v>263</v>
      </c>
      <c r="C43" s="1">
        <v>38.085000000000001</v>
      </c>
      <c r="D43" s="1">
        <v>9.09</v>
      </c>
      <c r="F43" s="58">
        <f t="shared" ref="F43:F106" si="0">$G$8*(D43-$D$23)+$D$25</f>
        <v>10.183917141604558</v>
      </c>
      <c r="G43" s="59">
        <f t="shared" ref="G43:G106" si="1">((C43*F43)-($C$35*$D$35))/(C43-$C$35)</f>
        <v>10.183917141604558</v>
      </c>
      <c r="I43" s="59">
        <f t="shared" ref="I43:I106" si="2">((C43*D43)-($C$35*$D$35))/(C43-$C$35)</f>
        <v>9.09</v>
      </c>
      <c r="J43" s="58">
        <f t="shared" ref="J43:J106" si="3">$G$8*(I43-$D$23)+$D$25</f>
        <v>10.183917141604558</v>
      </c>
    </row>
    <row r="44" spans="1:15">
      <c r="A44" s="1" t="s">
        <v>260</v>
      </c>
      <c r="C44" s="1">
        <v>39.497</v>
      </c>
      <c r="D44" s="1">
        <v>4.3479999999999999</v>
      </c>
      <c r="F44" s="58">
        <f t="shared" si="0"/>
        <v>4.869696405085489</v>
      </c>
      <c r="G44" s="59">
        <f t="shared" si="1"/>
        <v>4.869696405085489</v>
      </c>
      <c r="I44" s="59">
        <f t="shared" si="2"/>
        <v>4.3479999999999999</v>
      </c>
      <c r="J44" s="58">
        <f t="shared" si="3"/>
        <v>4.869696405085489</v>
      </c>
    </row>
    <row r="45" spans="1:15">
      <c r="A45" s="1" t="s">
        <v>257</v>
      </c>
      <c r="C45" s="1">
        <v>35.128</v>
      </c>
      <c r="D45" s="1">
        <v>4.9820000000000002</v>
      </c>
      <c r="F45" s="58">
        <f t="shared" si="0"/>
        <v>5.5802016659359932</v>
      </c>
      <c r="G45" s="59">
        <f t="shared" si="1"/>
        <v>5.5802016659359932</v>
      </c>
      <c r="I45" s="59">
        <f t="shared" si="2"/>
        <v>4.9820000000000002</v>
      </c>
      <c r="J45" s="58">
        <f t="shared" si="3"/>
        <v>5.5802016659359932</v>
      </c>
    </row>
    <row r="46" spans="1:15">
      <c r="A46" s="1" t="s">
        <v>254</v>
      </c>
      <c r="C46" s="1">
        <v>32.077999999999996</v>
      </c>
      <c r="D46" s="1">
        <v>5.81</v>
      </c>
      <c r="F46" s="58">
        <f t="shared" si="0"/>
        <v>6.5081170539237174</v>
      </c>
      <c r="G46" s="59">
        <f t="shared" si="1"/>
        <v>6.5081170539237174</v>
      </c>
      <c r="I46" s="59">
        <f t="shared" si="2"/>
        <v>5.81</v>
      </c>
      <c r="J46" s="58">
        <f t="shared" si="3"/>
        <v>6.5081170539237174</v>
      </c>
    </row>
    <row r="47" spans="1:15">
      <c r="A47" s="1" t="s">
        <v>251</v>
      </c>
      <c r="C47" s="1">
        <v>35.055</v>
      </c>
      <c r="D47" s="1">
        <v>5.2460000000000004</v>
      </c>
      <c r="F47" s="58">
        <f t="shared" si="0"/>
        <v>5.8760587461639631</v>
      </c>
      <c r="G47" s="59">
        <f t="shared" si="1"/>
        <v>5.8760587461639631</v>
      </c>
      <c r="I47" s="59">
        <f t="shared" si="2"/>
        <v>5.2460000000000004</v>
      </c>
      <c r="J47" s="58">
        <f t="shared" si="3"/>
        <v>5.8760587461639631</v>
      </c>
    </row>
    <row r="48" spans="1:15">
      <c r="A48" s="1" t="s">
        <v>248</v>
      </c>
      <c r="C48" s="1">
        <v>52.314</v>
      </c>
      <c r="D48" s="1">
        <v>8.2780000000000005</v>
      </c>
      <c r="F48" s="58">
        <f t="shared" si="0"/>
        <v>9.2739324857518621</v>
      </c>
      <c r="G48" s="59">
        <f t="shared" si="1"/>
        <v>9.2739324857518621</v>
      </c>
      <c r="I48" s="59">
        <f t="shared" si="2"/>
        <v>8.2780000000000005</v>
      </c>
      <c r="J48" s="58">
        <f t="shared" si="3"/>
        <v>9.2739324857518621</v>
      </c>
    </row>
    <row r="49" spans="1:10">
      <c r="A49" s="1" t="s">
        <v>245</v>
      </c>
      <c r="C49" s="1">
        <v>32.577000000000005</v>
      </c>
      <c r="D49" s="1">
        <v>7.008</v>
      </c>
      <c r="F49" s="58">
        <f t="shared" si="0"/>
        <v>7.8506806225339769</v>
      </c>
      <c r="G49" s="59">
        <f t="shared" si="1"/>
        <v>7.8506806225339769</v>
      </c>
      <c r="I49" s="59">
        <f t="shared" si="2"/>
        <v>7.008</v>
      </c>
      <c r="J49" s="58">
        <f t="shared" si="3"/>
        <v>7.8506806225339769</v>
      </c>
    </row>
    <row r="50" spans="1:10">
      <c r="A50" s="1" t="s">
        <v>242</v>
      </c>
      <c r="C50" s="1">
        <v>32.071999999999996</v>
      </c>
      <c r="D50" s="1">
        <v>8.6760000000000002</v>
      </c>
      <c r="F50" s="58">
        <f t="shared" si="0"/>
        <v>9.7199594476106963</v>
      </c>
      <c r="G50" s="59">
        <f t="shared" si="1"/>
        <v>9.7199594476106963</v>
      </c>
      <c r="I50" s="59">
        <f t="shared" si="2"/>
        <v>8.6760000000000002</v>
      </c>
      <c r="J50" s="58">
        <f t="shared" si="3"/>
        <v>9.7199594476106963</v>
      </c>
    </row>
    <row r="51" spans="1:10">
      <c r="A51" s="1" t="s">
        <v>239</v>
      </c>
      <c r="C51" s="1">
        <v>35.323</v>
      </c>
      <c r="D51" s="1">
        <v>7.4409999999999998</v>
      </c>
      <c r="F51" s="58">
        <f t="shared" si="0"/>
        <v>8.3359310609381847</v>
      </c>
      <c r="G51" s="59">
        <f t="shared" si="1"/>
        <v>8.3359310609381847</v>
      </c>
      <c r="I51" s="59">
        <f t="shared" si="2"/>
        <v>7.4409999999999998</v>
      </c>
      <c r="J51" s="58">
        <f t="shared" si="3"/>
        <v>8.3359310609381847</v>
      </c>
    </row>
    <row r="52" spans="1:10">
      <c r="A52" s="1" t="s">
        <v>236</v>
      </c>
      <c r="C52" s="1">
        <v>28.214000000000002</v>
      </c>
      <c r="D52" s="1">
        <v>4.5110000000000001</v>
      </c>
      <c r="F52" s="58">
        <f t="shared" si="0"/>
        <v>5.0523657387110914</v>
      </c>
      <c r="G52" s="59">
        <f t="shared" si="1"/>
        <v>5.0523657387110914</v>
      </c>
      <c r="I52" s="59">
        <f t="shared" si="2"/>
        <v>4.5110000000000001</v>
      </c>
      <c r="J52" s="58">
        <f t="shared" si="3"/>
        <v>5.0523657387110914</v>
      </c>
    </row>
    <row r="53" spans="1:10">
      <c r="A53" s="1" t="s">
        <v>228</v>
      </c>
      <c r="C53" s="1">
        <v>25.285999999999998</v>
      </c>
      <c r="D53" s="1">
        <v>3.94</v>
      </c>
      <c r="F53" s="58">
        <f t="shared" si="0"/>
        <v>4.4124627356422614</v>
      </c>
      <c r="G53" s="59">
        <f t="shared" si="1"/>
        <v>4.4124627356422614</v>
      </c>
      <c r="I53" s="59">
        <f t="shared" si="2"/>
        <v>3.94</v>
      </c>
      <c r="J53" s="58">
        <f t="shared" si="3"/>
        <v>4.4124627356422614</v>
      </c>
    </row>
    <row r="54" spans="1:10">
      <c r="A54" s="1" t="s">
        <v>225</v>
      </c>
      <c r="C54" s="1">
        <v>41.929000000000002</v>
      </c>
      <c r="D54" s="1">
        <v>7.0750000000000002</v>
      </c>
      <c r="F54" s="58">
        <f t="shared" si="0"/>
        <v>7.9257655633494082</v>
      </c>
      <c r="G54" s="59">
        <f t="shared" si="1"/>
        <v>7.9257655633494073</v>
      </c>
      <c r="I54" s="59">
        <f t="shared" si="2"/>
        <v>7.0750000000000011</v>
      </c>
      <c r="J54" s="58">
        <f t="shared" si="3"/>
        <v>7.9257655633494082</v>
      </c>
    </row>
    <row r="55" spans="1:10">
      <c r="A55" s="1" t="s">
        <v>222</v>
      </c>
      <c r="C55" s="1">
        <v>25.42</v>
      </c>
      <c r="D55" s="1">
        <v>7.6589999999999998</v>
      </c>
      <c r="F55" s="58">
        <f t="shared" si="0"/>
        <v>8.5802372862779475</v>
      </c>
      <c r="G55" s="59">
        <f t="shared" si="1"/>
        <v>8.5802372862779475</v>
      </c>
      <c r="I55" s="59">
        <f t="shared" si="2"/>
        <v>7.6589999999999989</v>
      </c>
      <c r="J55" s="58">
        <f t="shared" si="3"/>
        <v>8.5802372862779457</v>
      </c>
    </row>
    <row r="56" spans="1:10">
      <c r="A56" s="1" t="s">
        <v>219</v>
      </c>
      <c r="C56" s="1">
        <v>37.741999999999997</v>
      </c>
      <c r="D56" s="1">
        <v>6.2720000000000002</v>
      </c>
      <c r="F56" s="58">
        <f t="shared" si="0"/>
        <v>7.0258669443226651</v>
      </c>
      <c r="G56" s="59">
        <f t="shared" si="1"/>
        <v>7.0258669443226651</v>
      </c>
      <c r="I56" s="59">
        <f t="shared" si="2"/>
        <v>6.2720000000000002</v>
      </c>
      <c r="J56" s="58">
        <f t="shared" si="3"/>
        <v>7.0258669443226651</v>
      </c>
    </row>
    <row r="57" spans="1:10">
      <c r="A57" s="1" t="s">
        <v>216</v>
      </c>
      <c r="C57" s="1">
        <v>29.914999999999999</v>
      </c>
      <c r="D57" s="1">
        <v>5.5880000000000001</v>
      </c>
      <c r="F57" s="58">
        <f t="shared" si="0"/>
        <v>6.2593281455501977</v>
      </c>
      <c r="G57" s="59">
        <f t="shared" si="1"/>
        <v>6.2593281455501977</v>
      </c>
      <c r="I57" s="59">
        <f t="shared" si="2"/>
        <v>5.5880000000000001</v>
      </c>
      <c r="J57" s="58">
        <f t="shared" si="3"/>
        <v>6.2593281455501977</v>
      </c>
    </row>
    <row r="58" spans="1:10">
      <c r="A58" s="1" t="s">
        <v>213</v>
      </c>
      <c r="C58" s="1">
        <v>43.415999999999997</v>
      </c>
      <c r="D58" s="1">
        <v>9.1989999999999998</v>
      </c>
      <c r="F58" s="58">
        <f t="shared" si="0"/>
        <v>10.30607025427444</v>
      </c>
      <c r="G58" s="59">
        <f t="shared" si="1"/>
        <v>10.30607025427444</v>
      </c>
      <c r="I58" s="59">
        <f t="shared" si="2"/>
        <v>9.1989999999999998</v>
      </c>
      <c r="J58" s="58">
        <f t="shared" si="3"/>
        <v>10.30607025427444</v>
      </c>
    </row>
    <row r="59" spans="1:10">
      <c r="A59" s="1" t="s">
        <v>210</v>
      </c>
      <c r="C59" s="1">
        <v>39.088999999999999</v>
      </c>
      <c r="D59" s="1">
        <v>4.0179999999999998</v>
      </c>
      <c r="F59" s="58">
        <f t="shared" si="0"/>
        <v>4.4998750548005262</v>
      </c>
      <c r="G59" s="59">
        <f t="shared" si="1"/>
        <v>4.4998750548005262</v>
      </c>
      <c r="I59" s="59">
        <f t="shared" si="2"/>
        <v>4.0179999999999998</v>
      </c>
      <c r="J59" s="58">
        <f t="shared" si="3"/>
        <v>4.4998750548005262</v>
      </c>
    </row>
    <row r="60" spans="1:10">
      <c r="A60" s="1" t="s">
        <v>207</v>
      </c>
      <c r="C60" s="1">
        <v>28.14</v>
      </c>
      <c r="D60" s="1">
        <v>4.6660000000000004</v>
      </c>
      <c r="F60" s="58">
        <f t="shared" si="0"/>
        <v>5.226069706269179</v>
      </c>
      <c r="G60" s="59">
        <f t="shared" si="1"/>
        <v>5.226069706269179</v>
      </c>
      <c r="I60" s="59">
        <f t="shared" si="2"/>
        <v>4.6660000000000004</v>
      </c>
      <c r="J60" s="58">
        <f t="shared" si="3"/>
        <v>5.226069706269179</v>
      </c>
    </row>
    <row r="61" spans="1:10">
      <c r="A61" s="1" t="s">
        <v>204</v>
      </c>
      <c r="C61" s="1">
        <v>29.329000000000001</v>
      </c>
      <c r="D61" s="1">
        <v>3.782</v>
      </c>
      <c r="F61" s="58">
        <f t="shared" si="0"/>
        <v>4.2353967558088552</v>
      </c>
      <c r="G61" s="59">
        <f t="shared" si="1"/>
        <v>4.2353967558088552</v>
      </c>
      <c r="I61" s="59">
        <f t="shared" si="2"/>
        <v>3.782</v>
      </c>
      <c r="J61" s="58">
        <f t="shared" si="3"/>
        <v>4.2353967558088552</v>
      </c>
    </row>
    <row r="62" spans="1:10">
      <c r="A62" s="1" t="s">
        <v>201</v>
      </c>
      <c r="C62" s="1">
        <v>46.455999999999996</v>
      </c>
      <c r="D62" s="1">
        <v>2.9470000000000001</v>
      </c>
      <c r="F62" s="58">
        <f t="shared" si="0"/>
        <v>3.2996366725120563</v>
      </c>
      <c r="G62" s="59">
        <f t="shared" si="1"/>
        <v>3.2996366725120563</v>
      </c>
      <c r="I62" s="59">
        <f t="shared" si="2"/>
        <v>2.9470000000000005</v>
      </c>
      <c r="J62" s="58">
        <f t="shared" si="3"/>
        <v>3.2996366725120563</v>
      </c>
    </row>
    <row r="63" spans="1:10">
      <c r="A63" s="1" t="s">
        <v>193</v>
      </c>
      <c r="C63" s="1">
        <v>46.730000000000004</v>
      </c>
      <c r="D63" s="1">
        <v>2.83</v>
      </c>
      <c r="F63" s="58">
        <f t="shared" si="0"/>
        <v>3.1685181937746592</v>
      </c>
      <c r="G63" s="59">
        <f t="shared" si="1"/>
        <v>3.1685181937746596</v>
      </c>
      <c r="I63" s="59">
        <f t="shared" si="2"/>
        <v>2.83</v>
      </c>
      <c r="J63" s="58">
        <f t="shared" si="3"/>
        <v>3.1685181937746592</v>
      </c>
    </row>
    <row r="64" spans="1:10">
      <c r="A64" s="1" t="s">
        <v>190</v>
      </c>
      <c r="C64" s="1">
        <v>33.679000000000002</v>
      </c>
      <c r="D64" s="1">
        <v>3.5609999999999999</v>
      </c>
      <c r="F64" s="58">
        <f t="shared" si="0"/>
        <v>3.9877285181937738</v>
      </c>
      <c r="G64" s="59">
        <f t="shared" si="1"/>
        <v>3.9877285181937734</v>
      </c>
      <c r="I64" s="59">
        <f t="shared" si="2"/>
        <v>3.5609999999999999</v>
      </c>
      <c r="J64" s="58">
        <f t="shared" si="3"/>
        <v>3.9877285181937738</v>
      </c>
    </row>
    <row r="65" spans="1:10">
      <c r="A65" s="1" t="s">
        <v>187</v>
      </c>
      <c r="C65" s="1">
        <v>27.76</v>
      </c>
      <c r="D65" s="1">
        <v>5.38</v>
      </c>
      <c r="F65" s="58">
        <f t="shared" si="0"/>
        <v>6.0262286277948274</v>
      </c>
      <c r="G65" s="59">
        <f t="shared" si="1"/>
        <v>6.0262286277948265</v>
      </c>
      <c r="I65" s="59">
        <f t="shared" si="2"/>
        <v>5.38</v>
      </c>
      <c r="J65" s="58">
        <f t="shared" si="3"/>
        <v>6.0262286277948274</v>
      </c>
    </row>
    <row r="66" spans="1:10">
      <c r="A66" s="1" t="s">
        <v>184</v>
      </c>
      <c r="C66" s="1">
        <v>35.670999999999999</v>
      </c>
      <c r="D66" s="1">
        <v>3.0939999999999999</v>
      </c>
      <c r="F66" s="58">
        <f t="shared" si="0"/>
        <v>3.4643752740026299</v>
      </c>
      <c r="G66" s="59">
        <f t="shared" si="1"/>
        <v>3.4643752740026299</v>
      </c>
      <c r="I66" s="59">
        <f t="shared" si="2"/>
        <v>3.0939999999999999</v>
      </c>
      <c r="J66" s="58">
        <f t="shared" si="3"/>
        <v>3.4643752740026299</v>
      </c>
    </row>
    <row r="67" spans="1:10">
      <c r="A67" s="1" t="s">
        <v>181</v>
      </c>
      <c r="C67" s="1">
        <v>54.212000000000003</v>
      </c>
      <c r="D67" s="1">
        <v>7.093</v>
      </c>
      <c r="F67" s="58">
        <f t="shared" si="0"/>
        <v>7.9459376370013146</v>
      </c>
      <c r="G67" s="59">
        <f t="shared" si="1"/>
        <v>7.9459376370013146</v>
      </c>
      <c r="I67" s="59">
        <f t="shared" si="2"/>
        <v>7.093</v>
      </c>
      <c r="J67" s="58">
        <f t="shared" si="3"/>
        <v>7.9459376370013146</v>
      </c>
    </row>
    <row r="68" spans="1:10">
      <c r="A68" s="1" t="s">
        <v>178</v>
      </c>
      <c r="C68" s="1">
        <v>67.472000000000008</v>
      </c>
      <c r="D68" s="1">
        <v>8.2829999999999995</v>
      </c>
      <c r="F68" s="58">
        <f t="shared" si="0"/>
        <v>9.2795358395440584</v>
      </c>
      <c r="G68" s="59">
        <f t="shared" si="1"/>
        <v>9.2795358395440584</v>
      </c>
      <c r="I68" s="59">
        <f t="shared" si="2"/>
        <v>8.2829999999999995</v>
      </c>
      <c r="J68" s="58">
        <f t="shared" si="3"/>
        <v>9.2795358395440584</v>
      </c>
    </row>
    <row r="69" spans="1:10">
      <c r="A69" s="1" t="s">
        <v>175</v>
      </c>
      <c r="C69" s="1">
        <v>43.163000000000004</v>
      </c>
      <c r="D69" s="1">
        <v>7.7240000000000002</v>
      </c>
      <c r="F69" s="58">
        <f t="shared" si="0"/>
        <v>8.6530808855765002</v>
      </c>
      <c r="G69" s="59">
        <f t="shared" si="1"/>
        <v>8.6530808855765002</v>
      </c>
      <c r="I69" s="59">
        <f t="shared" si="2"/>
        <v>7.7240000000000002</v>
      </c>
      <c r="J69" s="58">
        <f t="shared" si="3"/>
        <v>8.6530808855765002</v>
      </c>
    </row>
    <row r="70" spans="1:10">
      <c r="A70" s="1" t="s">
        <v>172</v>
      </c>
      <c r="C70" s="1">
        <v>47.765999999999998</v>
      </c>
      <c r="D70" s="1">
        <v>8.4030000000000005</v>
      </c>
      <c r="F70" s="58">
        <f t="shared" si="0"/>
        <v>9.4140163305567732</v>
      </c>
      <c r="G70" s="59">
        <f t="shared" si="1"/>
        <v>9.4140163305567732</v>
      </c>
      <c r="I70" s="59">
        <f t="shared" si="2"/>
        <v>8.4030000000000005</v>
      </c>
      <c r="J70" s="58">
        <f t="shared" si="3"/>
        <v>9.4140163305567732</v>
      </c>
    </row>
    <row r="71" spans="1:10">
      <c r="A71" s="1" t="s">
        <v>169</v>
      </c>
      <c r="C71" s="1">
        <v>42.832999999999998</v>
      </c>
      <c r="D71" s="1">
        <v>8.34</v>
      </c>
      <c r="F71" s="58">
        <f t="shared" si="0"/>
        <v>9.3434140727750972</v>
      </c>
      <c r="G71" s="59">
        <f t="shared" si="1"/>
        <v>9.3434140727750972</v>
      </c>
      <c r="I71" s="59">
        <f t="shared" si="2"/>
        <v>8.34</v>
      </c>
      <c r="J71" s="58">
        <f t="shared" si="3"/>
        <v>9.3434140727750972</v>
      </c>
    </row>
    <row r="72" spans="1:10">
      <c r="A72" s="1" t="s">
        <v>166</v>
      </c>
      <c r="C72" s="1">
        <v>36.942</v>
      </c>
      <c r="D72" s="1">
        <v>5.7510000000000003</v>
      </c>
      <c r="F72" s="58">
        <f t="shared" si="0"/>
        <v>6.4419974791758001</v>
      </c>
      <c r="G72" s="59">
        <f t="shared" si="1"/>
        <v>6.4419974791758001</v>
      </c>
      <c r="I72" s="59">
        <f t="shared" si="2"/>
        <v>5.7510000000000003</v>
      </c>
      <c r="J72" s="58">
        <f t="shared" si="3"/>
        <v>6.4419974791758001</v>
      </c>
    </row>
    <row r="73" spans="1:10">
      <c r="A73" s="1" t="s">
        <v>158</v>
      </c>
      <c r="C73" s="1">
        <v>40.643000000000001</v>
      </c>
      <c r="D73" s="1">
        <v>11.747999999999999</v>
      </c>
      <c r="F73" s="58">
        <f t="shared" si="0"/>
        <v>13.162660017536165</v>
      </c>
      <c r="G73" s="59">
        <f t="shared" si="1"/>
        <v>13.162660017536165</v>
      </c>
      <c r="I73" s="59">
        <f t="shared" si="2"/>
        <v>11.747999999999999</v>
      </c>
      <c r="J73" s="58">
        <f t="shared" si="3"/>
        <v>13.162660017536165</v>
      </c>
    </row>
    <row r="74" spans="1:10">
      <c r="A74" s="1" t="s">
        <v>155</v>
      </c>
      <c r="C74" s="1">
        <v>37.477000000000004</v>
      </c>
      <c r="D74" s="1">
        <v>10.391999999999999</v>
      </c>
      <c r="F74" s="58">
        <f t="shared" si="0"/>
        <v>11.643030469092501</v>
      </c>
      <c r="G74" s="59">
        <f t="shared" si="1"/>
        <v>11.643030469092501</v>
      </c>
      <c r="I74" s="59">
        <f t="shared" si="2"/>
        <v>10.391999999999999</v>
      </c>
      <c r="J74" s="58">
        <f t="shared" si="3"/>
        <v>11.643030469092501</v>
      </c>
    </row>
    <row r="75" spans="1:10">
      <c r="A75" s="1" t="s">
        <v>152</v>
      </c>
      <c r="C75" s="1">
        <v>38.469000000000001</v>
      </c>
      <c r="D75" s="1">
        <v>9.2080000000000002</v>
      </c>
      <c r="F75" s="58">
        <f t="shared" si="0"/>
        <v>10.316156291100393</v>
      </c>
      <c r="G75" s="59">
        <f t="shared" si="1"/>
        <v>10.316156291100393</v>
      </c>
      <c r="I75" s="59">
        <f t="shared" si="2"/>
        <v>9.2080000000000002</v>
      </c>
      <c r="J75" s="58">
        <f t="shared" si="3"/>
        <v>10.316156291100393</v>
      </c>
    </row>
    <row r="76" spans="1:10">
      <c r="A76" s="1" t="s">
        <v>149</v>
      </c>
      <c r="C76" s="1">
        <v>44.993000000000002</v>
      </c>
      <c r="D76" s="1">
        <v>11.851000000000001</v>
      </c>
      <c r="F76" s="58">
        <f t="shared" si="0"/>
        <v>13.278089105655415</v>
      </c>
      <c r="G76" s="59">
        <f t="shared" si="1"/>
        <v>13.278089105655415</v>
      </c>
      <c r="I76" s="59">
        <f t="shared" si="2"/>
        <v>11.851000000000003</v>
      </c>
      <c r="J76" s="58">
        <f t="shared" si="3"/>
        <v>13.278089105655415</v>
      </c>
    </row>
    <row r="77" spans="1:10">
      <c r="A77" s="1" t="s">
        <v>146</v>
      </c>
      <c r="C77" s="1">
        <v>44.470000000000006</v>
      </c>
      <c r="D77" s="1">
        <v>5.9880000000000004</v>
      </c>
      <c r="F77" s="58">
        <f t="shared" si="0"/>
        <v>6.7075964489259103</v>
      </c>
      <c r="G77" s="59">
        <f t="shared" si="1"/>
        <v>6.7075964489259112</v>
      </c>
      <c r="I77" s="59">
        <f t="shared" si="2"/>
        <v>5.9880000000000004</v>
      </c>
      <c r="J77" s="58">
        <f t="shared" si="3"/>
        <v>6.7075964489259103</v>
      </c>
    </row>
    <row r="78" spans="1:10">
      <c r="A78" s="1" t="s">
        <v>142</v>
      </c>
      <c r="C78" s="1">
        <v>40.341999999999999</v>
      </c>
      <c r="D78" s="1">
        <v>5.4409999999999998</v>
      </c>
      <c r="F78" s="58">
        <f t="shared" si="0"/>
        <v>6.0945895440596232</v>
      </c>
      <c r="G78" s="59">
        <f t="shared" si="1"/>
        <v>6.0945895440596232</v>
      </c>
      <c r="I78" s="59">
        <f t="shared" si="2"/>
        <v>5.4409999999999998</v>
      </c>
      <c r="J78" s="58">
        <f t="shared" si="3"/>
        <v>6.0945895440596232</v>
      </c>
    </row>
    <row r="79" spans="1:10">
      <c r="A79" s="1" t="s">
        <v>139</v>
      </c>
      <c r="C79" s="1">
        <v>41.980000000000004</v>
      </c>
      <c r="D79" s="1">
        <v>6.1909999999999998</v>
      </c>
      <c r="F79" s="58">
        <f t="shared" si="0"/>
        <v>6.9350926128890826</v>
      </c>
      <c r="G79" s="59">
        <f t="shared" si="1"/>
        <v>6.9350926128890835</v>
      </c>
      <c r="I79" s="59">
        <f t="shared" si="2"/>
        <v>6.1909999999999998</v>
      </c>
      <c r="J79" s="58">
        <f t="shared" si="3"/>
        <v>6.9350926128890826</v>
      </c>
    </row>
    <row r="80" spans="1:10">
      <c r="A80" s="1" t="s">
        <v>136</v>
      </c>
      <c r="C80" s="1">
        <v>49.536000000000001</v>
      </c>
      <c r="D80" s="1">
        <v>6.359</v>
      </c>
      <c r="F80" s="58">
        <f t="shared" si="0"/>
        <v>7.1233653003068813</v>
      </c>
      <c r="G80" s="59">
        <f t="shared" si="1"/>
        <v>7.1233653003068813</v>
      </c>
      <c r="I80" s="59">
        <f t="shared" si="2"/>
        <v>6.3590000000000009</v>
      </c>
      <c r="J80" s="58">
        <f t="shared" si="3"/>
        <v>7.1233653003068831</v>
      </c>
    </row>
    <row r="81" spans="1:10">
      <c r="A81" s="1" t="s">
        <v>133</v>
      </c>
      <c r="C81" s="1">
        <v>48.132999999999996</v>
      </c>
      <c r="D81" s="1">
        <v>5.6849999999999996</v>
      </c>
      <c r="F81" s="58">
        <f t="shared" si="0"/>
        <v>6.3680332091188063</v>
      </c>
      <c r="G81" s="59">
        <f t="shared" si="1"/>
        <v>6.3680332091188063</v>
      </c>
      <c r="I81" s="59">
        <f t="shared" si="2"/>
        <v>5.6849999999999987</v>
      </c>
      <c r="J81" s="58">
        <f t="shared" si="3"/>
        <v>6.3680332091188045</v>
      </c>
    </row>
    <row r="82" spans="1:10">
      <c r="A82" s="1" t="s">
        <v>130</v>
      </c>
      <c r="C82" s="1">
        <v>49.84</v>
      </c>
      <c r="D82" s="1">
        <v>9.5609999999999999</v>
      </c>
      <c r="F82" s="58">
        <f t="shared" si="0"/>
        <v>10.711753068829459</v>
      </c>
      <c r="G82" s="59">
        <f t="shared" si="1"/>
        <v>10.711753068829459</v>
      </c>
      <c r="I82" s="59">
        <f t="shared" si="2"/>
        <v>9.5609999999999999</v>
      </c>
      <c r="J82" s="58">
        <f t="shared" si="3"/>
        <v>10.711753068829459</v>
      </c>
    </row>
    <row r="83" spans="1:10">
      <c r="A83" s="1" t="s">
        <v>122</v>
      </c>
      <c r="C83" s="1">
        <v>36.488000000000007</v>
      </c>
      <c r="D83" s="1">
        <v>10.339</v>
      </c>
      <c r="F83" s="58">
        <f t="shared" si="0"/>
        <v>11.583634918895221</v>
      </c>
      <c r="G83" s="59">
        <f t="shared" si="1"/>
        <v>11.583634918895221</v>
      </c>
      <c r="I83" s="59">
        <f t="shared" si="2"/>
        <v>10.339</v>
      </c>
      <c r="J83" s="58">
        <f t="shared" si="3"/>
        <v>11.583634918895221</v>
      </c>
    </row>
    <row r="84" spans="1:10">
      <c r="A84" s="1" t="s">
        <v>119</v>
      </c>
      <c r="C84" s="1">
        <v>55.035000000000004</v>
      </c>
      <c r="D84" s="1">
        <v>10.064</v>
      </c>
      <c r="F84" s="58">
        <f t="shared" si="0"/>
        <v>11.275450460324418</v>
      </c>
      <c r="G84" s="59">
        <f t="shared" si="1"/>
        <v>11.275450460324418</v>
      </c>
      <c r="I84" s="59">
        <f t="shared" si="2"/>
        <v>10.064</v>
      </c>
      <c r="J84" s="58">
        <f t="shared" si="3"/>
        <v>11.275450460324418</v>
      </c>
    </row>
    <row r="85" spans="1:10">
      <c r="A85" s="1" t="s">
        <v>116</v>
      </c>
      <c r="C85" s="1">
        <v>58.752000000000002</v>
      </c>
      <c r="D85" s="1">
        <v>9.2080000000000002</v>
      </c>
      <c r="F85" s="58">
        <f t="shared" si="0"/>
        <v>10.316156291100393</v>
      </c>
      <c r="G85" s="59">
        <f t="shared" si="1"/>
        <v>10.316156291100393</v>
      </c>
      <c r="I85" s="59">
        <f t="shared" si="2"/>
        <v>9.2080000000000002</v>
      </c>
      <c r="J85" s="58">
        <f t="shared" si="3"/>
        <v>10.316156291100393</v>
      </c>
    </row>
    <row r="86" spans="1:10">
      <c r="A86" s="1" t="s">
        <v>113</v>
      </c>
      <c r="C86" s="1">
        <v>50.978999999999999</v>
      </c>
      <c r="D86" s="1">
        <v>9.7490000000000006</v>
      </c>
      <c r="F86" s="58">
        <f t="shared" si="0"/>
        <v>10.922439171416045</v>
      </c>
      <c r="G86" s="59">
        <f t="shared" si="1"/>
        <v>10.922439171416045</v>
      </c>
      <c r="I86" s="59">
        <f t="shared" si="2"/>
        <v>9.7490000000000006</v>
      </c>
      <c r="J86" s="58">
        <f t="shared" si="3"/>
        <v>10.922439171416045</v>
      </c>
    </row>
    <row r="87" spans="1:10">
      <c r="A87" s="1" t="s">
        <v>110</v>
      </c>
      <c r="C87" s="1">
        <v>37.301000000000002</v>
      </c>
      <c r="D87" s="1">
        <v>8.9160000000000004</v>
      </c>
      <c r="F87" s="58">
        <f t="shared" si="0"/>
        <v>9.9889204296361243</v>
      </c>
      <c r="G87" s="59">
        <f t="shared" si="1"/>
        <v>9.9889204296361243</v>
      </c>
      <c r="I87" s="59">
        <f t="shared" si="2"/>
        <v>8.9160000000000004</v>
      </c>
      <c r="J87" s="58">
        <f t="shared" si="3"/>
        <v>9.9889204296361243</v>
      </c>
    </row>
    <row r="88" spans="1:10">
      <c r="A88" s="1" t="s">
        <v>107</v>
      </c>
      <c r="C88" s="1">
        <v>50.484000000000002</v>
      </c>
      <c r="D88" s="1">
        <v>9</v>
      </c>
      <c r="F88" s="58">
        <f t="shared" si="0"/>
        <v>10.083056773345023</v>
      </c>
      <c r="G88" s="59">
        <f t="shared" si="1"/>
        <v>10.083056773345023</v>
      </c>
      <c r="I88" s="59">
        <f t="shared" si="2"/>
        <v>9</v>
      </c>
      <c r="J88" s="58">
        <f t="shared" si="3"/>
        <v>10.083056773345023</v>
      </c>
    </row>
    <row r="89" spans="1:10">
      <c r="A89" s="1" t="s">
        <v>104</v>
      </c>
      <c r="C89" s="1">
        <v>37.701999999999998</v>
      </c>
      <c r="D89" s="1">
        <v>8.5820000000000007</v>
      </c>
      <c r="F89" s="58">
        <f t="shared" si="0"/>
        <v>9.6146163963174036</v>
      </c>
      <c r="G89" s="59">
        <f t="shared" si="1"/>
        <v>9.6146163963174036</v>
      </c>
      <c r="I89" s="59">
        <f t="shared" si="2"/>
        <v>8.5820000000000007</v>
      </c>
      <c r="J89" s="58">
        <f t="shared" si="3"/>
        <v>9.6146163963174036</v>
      </c>
    </row>
    <row r="90" spans="1:10">
      <c r="A90" s="1" t="s">
        <v>101</v>
      </c>
      <c r="C90" s="1">
        <v>47.221000000000004</v>
      </c>
      <c r="D90" s="1">
        <v>8.6999999999999993</v>
      </c>
      <c r="F90" s="58">
        <f t="shared" si="0"/>
        <v>9.7468555458132382</v>
      </c>
      <c r="G90" s="59">
        <f t="shared" si="1"/>
        <v>9.7468555458132382</v>
      </c>
      <c r="I90" s="59">
        <f t="shared" si="2"/>
        <v>8.6999999999999993</v>
      </c>
      <c r="J90" s="58">
        <f t="shared" si="3"/>
        <v>9.7468555458132382</v>
      </c>
    </row>
    <row r="91" spans="1:10">
      <c r="A91" s="1" t="s">
        <v>98</v>
      </c>
      <c r="C91" s="1">
        <v>44.345000000000006</v>
      </c>
      <c r="D91" s="1">
        <v>9.1720000000000006</v>
      </c>
      <c r="F91" s="58">
        <f t="shared" si="0"/>
        <v>10.27581214379658</v>
      </c>
      <c r="G91" s="59">
        <f t="shared" si="1"/>
        <v>10.27581214379658</v>
      </c>
      <c r="I91" s="59">
        <f t="shared" si="2"/>
        <v>9.1720000000000006</v>
      </c>
      <c r="J91" s="58">
        <f t="shared" si="3"/>
        <v>10.27581214379658</v>
      </c>
    </row>
    <row r="92" spans="1:10">
      <c r="A92" s="1" t="s">
        <v>95</v>
      </c>
      <c r="C92" s="1">
        <v>31.784999999999997</v>
      </c>
      <c r="D92" s="1">
        <v>8.016</v>
      </c>
      <c r="F92" s="58">
        <f t="shared" si="0"/>
        <v>8.9803167470407708</v>
      </c>
      <c r="G92" s="59">
        <f t="shared" si="1"/>
        <v>8.9803167470407708</v>
      </c>
      <c r="I92" s="59">
        <f t="shared" si="2"/>
        <v>8.016</v>
      </c>
      <c r="J92" s="58">
        <f t="shared" si="3"/>
        <v>8.9803167470407708</v>
      </c>
    </row>
    <row r="93" spans="1:10">
      <c r="A93" s="1" t="s">
        <v>87</v>
      </c>
      <c r="C93" s="1">
        <v>40.132999999999996</v>
      </c>
      <c r="D93" s="1">
        <v>8.3719999999999999</v>
      </c>
      <c r="F93" s="58">
        <f t="shared" si="0"/>
        <v>9.3792755370451548</v>
      </c>
      <c r="G93" s="59">
        <f t="shared" si="1"/>
        <v>9.3792755370451548</v>
      </c>
      <c r="I93" s="59">
        <f t="shared" si="2"/>
        <v>8.3719999999999999</v>
      </c>
      <c r="J93" s="58">
        <f t="shared" si="3"/>
        <v>9.3792755370451548</v>
      </c>
    </row>
    <row r="94" spans="1:10">
      <c r="A94" s="1" t="s">
        <v>84</v>
      </c>
      <c r="C94" s="1">
        <v>45.347000000000001</v>
      </c>
      <c r="D94" s="1">
        <v>7.2380000000000004</v>
      </c>
      <c r="F94" s="58">
        <f t="shared" si="0"/>
        <v>8.1084348969750106</v>
      </c>
      <c r="G94" s="59">
        <f t="shared" si="1"/>
        <v>8.1084348969750106</v>
      </c>
      <c r="I94" s="59">
        <f t="shared" si="2"/>
        <v>7.2379999999999995</v>
      </c>
      <c r="J94" s="58">
        <f t="shared" si="3"/>
        <v>8.1084348969750089</v>
      </c>
    </row>
    <row r="95" spans="1:10">
      <c r="A95" s="1" t="s">
        <v>81</v>
      </c>
      <c r="C95" s="1">
        <v>39.112000000000002</v>
      </c>
      <c r="D95" s="1">
        <v>7.0709999999999997</v>
      </c>
      <c r="F95" s="58">
        <f t="shared" si="0"/>
        <v>7.9212828803156494</v>
      </c>
      <c r="G95" s="59">
        <f t="shared" si="1"/>
        <v>7.9212828803156494</v>
      </c>
      <c r="I95" s="59">
        <f t="shared" si="2"/>
        <v>7.0709999999999997</v>
      </c>
      <c r="J95" s="58">
        <f t="shared" si="3"/>
        <v>7.9212828803156494</v>
      </c>
    </row>
    <row r="96" spans="1:10">
      <c r="A96" s="1" t="s">
        <v>78</v>
      </c>
      <c r="C96" s="1">
        <v>34.457000000000001</v>
      </c>
      <c r="D96" s="1">
        <v>6.5339999999999998</v>
      </c>
      <c r="F96" s="58">
        <f t="shared" si="0"/>
        <v>7.3194826830337565</v>
      </c>
      <c r="G96" s="59">
        <f t="shared" si="1"/>
        <v>7.3194826830337565</v>
      </c>
      <c r="I96" s="59">
        <f t="shared" si="2"/>
        <v>6.5339999999999998</v>
      </c>
      <c r="J96" s="58">
        <f t="shared" si="3"/>
        <v>7.3194826830337565</v>
      </c>
    </row>
    <row r="97" spans="1:10">
      <c r="A97" s="1" t="s">
        <v>75</v>
      </c>
      <c r="C97" s="1">
        <v>33.094000000000001</v>
      </c>
      <c r="D97" s="1">
        <v>6.0949999999999998</v>
      </c>
      <c r="F97" s="58">
        <f t="shared" si="0"/>
        <v>6.8275082200789132</v>
      </c>
      <c r="G97" s="59">
        <f t="shared" si="1"/>
        <v>6.8275082200789132</v>
      </c>
      <c r="I97" s="59">
        <f t="shared" si="2"/>
        <v>6.0949999999999998</v>
      </c>
      <c r="J97" s="58">
        <f t="shared" si="3"/>
        <v>6.8275082200789132</v>
      </c>
    </row>
    <row r="98" spans="1:10">
      <c r="A98" s="1" t="s">
        <v>72</v>
      </c>
      <c r="C98" s="1">
        <v>33.021000000000001</v>
      </c>
      <c r="D98" s="1">
        <v>5.9370000000000003</v>
      </c>
      <c r="F98" s="58">
        <f t="shared" si="0"/>
        <v>6.650442240245507</v>
      </c>
      <c r="G98" s="59">
        <f t="shared" si="1"/>
        <v>6.650442240245507</v>
      </c>
      <c r="I98" s="59">
        <f t="shared" si="2"/>
        <v>5.9370000000000003</v>
      </c>
      <c r="J98" s="58">
        <f t="shared" si="3"/>
        <v>6.650442240245507</v>
      </c>
    </row>
    <row r="99" spans="1:10">
      <c r="A99" s="1" t="s">
        <v>69</v>
      </c>
      <c r="C99" s="1">
        <v>29.574999999999999</v>
      </c>
      <c r="D99" s="1">
        <v>6.2089999999999996</v>
      </c>
      <c r="F99" s="58">
        <f t="shared" si="0"/>
        <v>6.9552646865409891</v>
      </c>
      <c r="G99" s="59">
        <f t="shared" si="1"/>
        <v>6.9552646865409891</v>
      </c>
      <c r="I99" s="59">
        <f t="shared" si="2"/>
        <v>6.2089999999999996</v>
      </c>
      <c r="J99" s="58">
        <f t="shared" si="3"/>
        <v>6.9552646865409891</v>
      </c>
    </row>
    <row r="100" spans="1:10">
      <c r="A100" s="1" t="s">
        <v>66</v>
      </c>
      <c r="C100" s="1">
        <v>28.208000000000002</v>
      </c>
      <c r="D100" s="1">
        <v>7.351</v>
      </c>
      <c r="F100" s="58">
        <f t="shared" si="0"/>
        <v>8.235070692678649</v>
      </c>
      <c r="G100" s="59">
        <f t="shared" si="1"/>
        <v>8.235070692678649</v>
      </c>
      <c r="I100" s="59">
        <f t="shared" si="2"/>
        <v>7.351</v>
      </c>
      <c r="J100" s="58">
        <f t="shared" si="3"/>
        <v>8.235070692678649</v>
      </c>
    </row>
    <row r="101" spans="1:10">
      <c r="A101" s="1" t="s">
        <v>63</v>
      </c>
      <c r="C101" s="1">
        <v>33.852000000000004</v>
      </c>
      <c r="D101" s="1">
        <v>6.35</v>
      </c>
      <c r="F101" s="58">
        <f t="shared" si="0"/>
        <v>7.1132792634809281</v>
      </c>
      <c r="G101" s="59">
        <f t="shared" si="1"/>
        <v>7.1132792634809281</v>
      </c>
      <c r="I101" s="59">
        <f t="shared" si="2"/>
        <v>6.35</v>
      </c>
      <c r="J101" s="58">
        <f t="shared" si="3"/>
        <v>7.1132792634809281</v>
      </c>
    </row>
    <row r="102" spans="1:10">
      <c r="A102" s="1" t="s">
        <v>59</v>
      </c>
      <c r="C102" s="1">
        <v>27.887999999999998</v>
      </c>
      <c r="D102" s="1">
        <v>6.649</v>
      </c>
      <c r="F102" s="58">
        <f t="shared" si="0"/>
        <v>7.4483598202542751</v>
      </c>
      <c r="G102" s="59">
        <f t="shared" si="1"/>
        <v>7.4483598202542751</v>
      </c>
      <c r="I102" s="59">
        <f t="shared" si="2"/>
        <v>6.6490000000000009</v>
      </c>
      <c r="J102" s="58">
        <f t="shared" si="3"/>
        <v>7.4483598202542751</v>
      </c>
    </row>
    <row r="103" spans="1:10">
      <c r="A103" s="1" t="s">
        <v>51</v>
      </c>
      <c r="C103" s="1">
        <v>36.603000000000002</v>
      </c>
      <c r="D103" s="1">
        <v>6.9740000000000002</v>
      </c>
      <c r="F103" s="58">
        <f t="shared" si="0"/>
        <v>7.8125778167470408</v>
      </c>
      <c r="G103" s="59">
        <f t="shared" si="1"/>
        <v>7.8125778167470399</v>
      </c>
      <c r="I103" s="59">
        <f t="shared" si="2"/>
        <v>6.9740000000000002</v>
      </c>
      <c r="J103" s="58">
        <f t="shared" si="3"/>
        <v>7.8125778167470408</v>
      </c>
    </row>
    <row r="104" spans="1:10">
      <c r="A104" s="1" t="s">
        <v>48</v>
      </c>
      <c r="C104" s="1">
        <v>26.63</v>
      </c>
      <c r="D104" s="1">
        <v>6.7919999999999998</v>
      </c>
      <c r="F104" s="58">
        <f t="shared" si="0"/>
        <v>7.6086157387110909</v>
      </c>
      <c r="G104" s="59">
        <f t="shared" si="1"/>
        <v>7.6086157387110909</v>
      </c>
      <c r="I104" s="59">
        <f t="shared" si="2"/>
        <v>6.7919999999999998</v>
      </c>
      <c r="J104" s="58">
        <f t="shared" si="3"/>
        <v>7.6086157387110909</v>
      </c>
    </row>
    <row r="105" spans="1:10">
      <c r="A105" s="1" t="s">
        <v>45</v>
      </c>
      <c r="C105" s="1">
        <v>19.959</v>
      </c>
      <c r="D105" s="1">
        <v>5.7329999999999997</v>
      </c>
      <c r="F105" s="58">
        <f t="shared" si="0"/>
        <v>6.4218254055238919</v>
      </c>
      <c r="G105" s="59">
        <f t="shared" si="1"/>
        <v>6.4218254055238919</v>
      </c>
      <c r="I105" s="59">
        <f t="shared" si="2"/>
        <v>5.7329999999999997</v>
      </c>
      <c r="J105" s="58">
        <f t="shared" si="3"/>
        <v>6.4218254055238919</v>
      </c>
    </row>
    <row r="106" spans="1:10">
      <c r="A106" s="1" t="s">
        <v>42</v>
      </c>
      <c r="C106" s="1">
        <v>36.196999999999996</v>
      </c>
      <c r="D106" s="1">
        <v>2.5779999999999998</v>
      </c>
      <c r="F106" s="58">
        <f t="shared" si="0"/>
        <v>2.8861091626479611</v>
      </c>
      <c r="G106" s="59">
        <f t="shared" si="1"/>
        <v>2.8861091626479611</v>
      </c>
      <c r="I106" s="59">
        <f t="shared" si="2"/>
        <v>2.5779999999999998</v>
      </c>
      <c r="J106" s="58">
        <f t="shared" si="3"/>
        <v>2.8861091626479611</v>
      </c>
    </row>
    <row r="107" spans="1:10">
      <c r="A107" s="1" t="s">
        <v>39</v>
      </c>
      <c r="C107" s="1">
        <v>35.869999999999997</v>
      </c>
      <c r="D107" s="1">
        <v>2.7690000000000001</v>
      </c>
      <c r="F107" s="58">
        <f>$G$8*(D107-$D$23)+$D$25</f>
        <v>3.1001572775098634</v>
      </c>
      <c r="G107" s="59">
        <f>((C107*F107)-($C$35*$D$35))/(C107-$C$35)</f>
        <v>3.1001572775098634</v>
      </c>
      <c r="I107" s="59">
        <f>((C107*D107)-($C$35*$D$35))/(C107-$C$35)</f>
        <v>2.7690000000000001</v>
      </c>
      <c r="J107" s="58">
        <f>$G$8*(I107-$D$23)+$D$25</f>
        <v>3.1001572775098634</v>
      </c>
    </row>
    <row r="108" spans="1:10">
      <c r="A108" s="1" t="s">
        <v>36</v>
      </c>
      <c r="C108" s="1">
        <v>36.416000000000004</v>
      </c>
      <c r="D108" s="1">
        <v>3.867</v>
      </c>
      <c r="F108" s="58">
        <f>$G$8*(D108-$D$23)+$D$25</f>
        <v>4.3306537702761947</v>
      </c>
      <c r="G108" s="59">
        <f>((C108*F108)-($C$35*$D$35))/(C108-$C$35)</f>
        <v>4.3306537702761947</v>
      </c>
      <c r="I108" s="59">
        <f>((C108*D108)-($C$35*$D$35))/(C108-$C$35)</f>
        <v>3.8669999999999995</v>
      </c>
      <c r="J108" s="58">
        <f>$G$8*(I108-$D$23)+$D$25</f>
        <v>4.3306537702761938</v>
      </c>
    </row>
    <row r="109" spans="1:10">
      <c r="A109" s="1" t="s">
        <v>33</v>
      </c>
      <c r="C109" s="1">
        <v>30.971</v>
      </c>
      <c r="D109" s="1">
        <v>2.589</v>
      </c>
      <c r="F109" s="58">
        <f>$G$8*(D109-$D$23)+$D$25</f>
        <v>2.8984365409907928</v>
      </c>
      <c r="G109" s="59">
        <f>((C109*F109)-($C$35*$D$35))/(C109-$C$35)</f>
        <v>2.8984365409907928</v>
      </c>
      <c r="I109" s="59">
        <f>((C109*D109)-($C$35*$D$35))/(C109-$C$35)</f>
        <v>2.589</v>
      </c>
      <c r="J109" s="58">
        <f>$G$8*(I109-$D$23)+$D$25</f>
        <v>2.8984365409907928</v>
      </c>
    </row>
    <row r="110" spans="1:10">
      <c r="A110" s="1" t="s">
        <v>29</v>
      </c>
      <c r="C110" s="1">
        <v>36.85</v>
      </c>
      <c r="D110" s="1">
        <v>2.91</v>
      </c>
      <c r="F110" s="58">
        <f>$G$8*(D110-$D$23)+$D$25</f>
        <v>3.2581718544498015</v>
      </c>
      <c r="G110" s="59">
        <f>((C110*F110)-($C$35*$D$35))/(C110-$C$35)</f>
        <v>3.2581718544498015</v>
      </c>
      <c r="I110" s="59">
        <f>((C110*D110)-($C$35*$D$35))/(C110-$C$35)</f>
        <v>2.91</v>
      </c>
      <c r="J110" s="58">
        <f>$G$8*(I110-$D$23)+$D$25</f>
        <v>3.2581718544498015</v>
      </c>
    </row>
    <row r="111" spans="1:10">
      <c r="A111" s="42"/>
      <c r="C111" s="42"/>
      <c r="D111" s="42"/>
      <c r="F111" s="58"/>
      <c r="G111" s="59"/>
      <c r="I111" s="59"/>
      <c r="J111" s="58"/>
    </row>
    <row r="112" spans="1:10">
      <c r="A112" s="42"/>
      <c r="C112" s="42"/>
      <c r="D112" s="42"/>
      <c r="F112" s="58"/>
      <c r="G112" s="59"/>
      <c r="I112" s="59"/>
      <c r="J112" s="58"/>
    </row>
    <row r="113" spans="1:10">
      <c r="A113" s="42"/>
      <c r="C113" s="42"/>
      <c r="D113" s="42"/>
      <c r="F113" s="58"/>
      <c r="G113" s="59"/>
      <c r="I113" s="59"/>
      <c r="J113" s="58"/>
    </row>
    <row r="114" spans="1:10">
      <c r="A114" s="42"/>
      <c r="C114" s="42"/>
      <c r="D114" s="42"/>
      <c r="F114" s="58"/>
      <c r="G114" s="59"/>
      <c r="I114" s="59"/>
      <c r="J114" s="58"/>
    </row>
    <row r="115" spans="1:10">
      <c r="A115" s="42"/>
      <c r="C115" s="42"/>
      <c r="D115" s="42"/>
      <c r="F115" s="58"/>
      <c r="G115" s="59"/>
      <c r="I115" s="59"/>
      <c r="J115" s="58"/>
    </row>
    <row r="116" spans="1:10">
      <c r="A116" s="42"/>
      <c r="C116" s="42"/>
      <c r="D116" s="42"/>
      <c r="F116" s="58"/>
      <c r="G116" s="59"/>
      <c r="I116" s="59"/>
      <c r="J116" s="58"/>
    </row>
    <row r="117" spans="1:10">
      <c r="A117" s="42"/>
      <c r="C117" s="42"/>
      <c r="D117" s="42"/>
      <c r="F117" s="58"/>
      <c r="G117" s="59"/>
      <c r="I117" s="59"/>
      <c r="J117" s="58"/>
    </row>
    <row r="118" spans="1:10">
      <c r="A118" s="42"/>
      <c r="C118" s="42"/>
      <c r="D118" s="42"/>
      <c r="F118" s="58"/>
      <c r="G118" s="59"/>
      <c r="I118" s="59"/>
      <c r="J118" s="58"/>
    </row>
    <row r="119" spans="1:10">
      <c r="A119" s="42"/>
      <c r="C119" s="42"/>
      <c r="D119" s="42"/>
      <c r="F119" s="58"/>
      <c r="G119" s="59"/>
      <c r="I119" s="59"/>
      <c r="J119" s="58"/>
    </row>
    <row r="120" spans="1:10">
      <c r="A120" s="42"/>
      <c r="C120" s="42"/>
      <c r="D120" s="42"/>
      <c r="F120" s="58"/>
      <c r="G120" s="59"/>
      <c r="I120" s="59"/>
      <c r="J120" s="58"/>
    </row>
    <row r="121" spans="1:10">
      <c r="A121" s="42"/>
      <c r="C121" s="42"/>
      <c r="D121" s="42"/>
      <c r="F121" s="58"/>
      <c r="G121" s="59"/>
      <c r="I121" s="59"/>
      <c r="J121" s="58"/>
    </row>
    <row r="122" spans="1:10">
      <c r="A122" s="42"/>
      <c r="C122" s="42"/>
      <c r="D122" s="42"/>
      <c r="F122" s="58"/>
      <c r="G122" s="59"/>
      <c r="I122" s="59"/>
      <c r="J122" s="58"/>
    </row>
    <row r="123" spans="1:10">
      <c r="A123" s="42"/>
      <c r="C123" s="42"/>
      <c r="D123" s="42"/>
      <c r="F123" s="58"/>
      <c r="G123" s="59"/>
      <c r="I123" s="59"/>
      <c r="J123" s="58"/>
    </row>
    <row r="124" spans="1:10">
      <c r="A124" s="42"/>
      <c r="C124" s="42"/>
      <c r="D124" s="42"/>
      <c r="F124" s="58"/>
      <c r="G124" s="59"/>
      <c r="I124" s="59"/>
      <c r="J124" s="58"/>
    </row>
    <row r="125" spans="1:10">
      <c r="A125" s="42"/>
      <c r="C125" s="42"/>
      <c r="D125" s="42"/>
      <c r="F125" s="58"/>
      <c r="G125" s="59"/>
      <c r="I125" s="59"/>
      <c r="J125" s="58"/>
    </row>
  </sheetData>
  <mergeCells count="2">
    <mergeCell ref="F38:G40"/>
    <mergeCell ref="I38:J4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2</vt:i4>
      </vt:variant>
    </vt:vector>
  </HeadingPairs>
  <TitlesOfParts>
    <vt:vector size="8" baseType="lpstr">
      <vt:lpstr>CO2_CN_method.wke</vt:lpstr>
      <vt:lpstr>N2_CN_method.wke</vt:lpstr>
      <vt:lpstr>CNS_sample_calibrations (blank)</vt:lpstr>
      <vt:lpstr>CNS_sample_calibrations (filled</vt:lpstr>
      <vt:lpstr>d13C_with blank corrections</vt:lpstr>
      <vt:lpstr>d15N_with blank corrections</vt:lpstr>
      <vt:lpstr>CO2_CN_method.wke</vt:lpstr>
      <vt:lpstr>N2_CN_method.wke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NaomiG</dc:creator>
  <cp:lastModifiedBy>Naomi Geeraert</cp:lastModifiedBy>
  <dcterms:created xsi:type="dcterms:W3CDTF">2019-10-05T04:30:12Z</dcterms:created>
  <dcterms:modified xsi:type="dcterms:W3CDTF">2019-10-05T14:38:09Z</dcterms:modified>
</cp:coreProperties>
</file>